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6825" windowHeight="7755" activeTab="2"/>
  </bookViews>
  <sheets>
    <sheet name="Admón. Riesgos" sheetId="1" r:id="rId1"/>
    <sheet name="Valoracion " sheetId="2" r:id="rId2"/>
    <sheet name="Tratamiento" sheetId="3" r:id="rId3"/>
    <sheet name="Resumen" sheetId="4" r:id="rId4"/>
    <sheet name="Mapa Inherente" sheetId="5" r:id="rId5"/>
    <sheet name="Mapa Residual" sheetId="6" r:id="rId6"/>
    <sheet name="MAPA DE RIESGOS" sheetId="7" state="hidden" r:id="rId7"/>
    <sheet name="Formulacion de controles" sheetId="8" state="hidden" r:id="rId8"/>
    <sheet name="Hoja1" sheetId="9" r:id="rId9"/>
  </sheets>
  <definedNames>
    <definedName name="_xlfn.IFERROR" hidden="1">#NAME?</definedName>
    <definedName name="_xlnm.Print_Area" localSheetId="7">'Formulacion de controles'!$A$1:$L$20</definedName>
    <definedName name="_xlnm.Print_Area" localSheetId="2">'Tratamiento'!$B$1:$F$22</definedName>
    <definedName name="_xlnm.Print_Area" localSheetId="1">'Valoracion '!$B$1:$R$17</definedName>
    <definedName name="BuiltIn_AutoFilter___3">#REF!</definedName>
    <definedName name="_xlnm.Print_Titles" localSheetId="7">'Formulacion de controles'!$A:$B,'Formulacion de controles'!$2:$4</definedName>
    <definedName name="_xlnm.Print_Titles" localSheetId="2">'Tratamiento'!$B:$C,'Tratamiento'!$2:$5</definedName>
    <definedName name="_xlnm.Print_Titles" localSheetId="1">'Valoracion '!$B:$C,'Valoracion '!$2:$4</definedName>
    <definedName name="VALOR" localSheetId="2">'Admón. Riesgos'!#REF!</definedName>
    <definedName name="VALOR">'Admón. Riesgos'!#REF!</definedName>
  </definedNames>
  <calcPr fullCalcOnLoad="1"/>
</workbook>
</file>

<file path=xl/comments3.xml><?xml version="1.0" encoding="utf-8"?>
<comments xmlns="http://schemas.openxmlformats.org/spreadsheetml/2006/main">
  <authors>
    <author>Bibliotecologo</author>
  </authors>
  <commentList>
    <comment ref="I22" authorId="0">
      <text>
        <r>
          <rPr>
            <b/>
            <sz val="9"/>
            <rFont val="Tahoma"/>
            <family val="2"/>
          </rPr>
          <t>Bibliotecologo:</t>
        </r>
        <r>
          <rPr>
            <sz val="9"/>
            <rFont val="Tahoma"/>
            <family val="2"/>
          </rPr>
          <t xml:space="preserve">
egun</t>
        </r>
      </text>
    </comment>
  </commentList>
</comments>
</file>

<file path=xl/sharedStrings.xml><?xml version="1.0" encoding="utf-8"?>
<sst xmlns="http://schemas.openxmlformats.org/spreadsheetml/2006/main" count="523" uniqueCount="312">
  <si>
    <t>ELABORADO POR:</t>
  </si>
  <si>
    <t>REVISADO POR:</t>
  </si>
  <si>
    <t>APROBADO POR:</t>
  </si>
  <si>
    <t>FECHA</t>
  </si>
  <si>
    <t>ZONA DE RIESGO ACEPTABLE</t>
  </si>
  <si>
    <t>ZONA DE RIESGO MODERADO</t>
  </si>
  <si>
    <t>ZONA DE RIESGO IMPORTANTE</t>
  </si>
  <si>
    <t>ZONA DE RIESGO INACEPTABLE</t>
  </si>
  <si>
    <t>Asumir el riesgo</t>
  </si>
  <si>
    <t>Evitar el riesgo</t>
  </si>
  <si>
    <t>Reducir el riesgo, Compartir o Transferir</t>
  </si>
  <si>
    <t>Asumir el riesgo, Reducir el riesgo</t>
  </si>
  <si>
    <t>Reducir el riesgo, Evitar el riesgo , Compartir o Transferir</t>
  </si>
  <si>
    <t>TIPO</t>
  </si>
  <si>
    <t>CALIFICACION DE
LA PROTECCION EXISTENTE</t>
  </si>
  <si>
    <t>Manual</t>
  </si>
  <si>
    <t>Automático</t>
  </si>
  <si>
    <t>Preventivo</t>
  </si>
  <si>
    <t>Detectivo</t>
  </si>
  <si>
    <t>Correctivo</t>
  </si>
  <si>
    <t>Asumir</t>
  </si>
  <si>
    <t>Mitigar</t>
  </si>
  <si>
    <t>Transferir</t>
  </si>
  <si>
    <t>Distribuir</t>
  </si>
  <si>
    <t>Eliminar</t>
  </si>
  <si>
    <t>alta</t>
  </si>
  <si>
    <t>baja</t>
  </si>
  <si>
    <t>media</t>
  </si>
  <si>
    <t>RIESGO</t>
  </si>
  <si>
    <t>Si</t>
  </si>
  <si>
    <t>No</t>
  </si>
  <si>
    <t>No se utiliza</t>
  </si>
  <si>
    <t>Aveces se utiliza</t>
  </si>
  <si>
    <t>Se utiliza regularmente</t>
  </si>
  <si>
    <t>MAPA DE RIESGOS</t>
  </si>
  <si>
    <t xml:space="preserve">PROCESO </t>
  </si>
  <si>
    <t>IMPACTO</t>
  </si>
  <si>
    <t>PROBABILIDAD</t>
  </si>
  <si>
    <t>GRADO DE EXPOSICIÓN</t>
  </si>
  <si>
    <t>CONTROLES EXISTENTES</t>
  </si>
  <si>
    <t>VALORACIÓN DE RIESGOS</t>
  </si>
  <si>
    <t>OPCIONES DE MANEJO</t>
  </si>
  <si>
    <t>ACCIONES</t>
  </si>
  <si>
    <t>RESPONSABLES</t>
  </si>
  <si>
    <t>CRONOGRAMAS</t>
  </si>
  <si>
    <t>INDICADORES</t>
  </si>
  <si>
    <t>(4)  RIESGO</t>
  </si>
  <si>
    <t>Operativo</t>
  </si>
  <si>
    <t>Financiero</t>
  </si>
  <si>
    <t>Cumplimiento</t>
  </si>
  <si>
    <t>EFICACIA</t>
  </si>
  <si>
    <t>EFICIENCIA</t>
  </si>
  <si>
    <t>EFECTIVIDAD</t>
  </si>
  <si>
    <t>Control efectivo, no documentado</t>
  </si>
  <si>
    <t>Control  no efectivo</t>
  </si>
  <si>
    <t>Control efectivo
 y documentado</t>
  </si>
  <si>
    <t>BENEFICIO</t>
  </si>
  <si>
    <t>COSTO</t>
  </si>
  <si>
    <t>VALORACION DE EFICIENCIA</t>
  </si>
  <si>
    <t>ALTO</t>
  </si>
  <si>
    <t>MEDIO</t>
  </si>
  <si>
    <t>BAJO</t>
  </si>
  <si>
    <t>BENFICIO</t>
  </si>
  <si>
    <t>MEDIA</t>
  </si>
  <si>
    <t>ALTA</t>
  </si>
  <si>
    <t>BAJA</t>
  </si>
  <si>
    <t>VALORACION</t>
  </si>
  <si>
    <t>MUY BAJA</t>
  </si>
  <si>
    <t>MUY ALTA</t>
  </si>
  <si>
    <t>Zona de riesgo Inaceptable</t>
  </si>
  <si>
    <t>Zona de riesgo importante</t>
  </si>
  <si>
    <t>Zona de riesgo moderado</t>
  </si>
  <si>
    <t>Zona de riesgo tolerable</t>
  </si>
  <si>
    <t>Zona de riesgo aceptable</t>
  </si>
  <si>
    <t>Reducir el riesgo</t>
  </si>
  <si>
    <t>Compartir el riesgo</t>
  </si>
  <si>
    <t>Transferir el riesgo</t>
  </si>
  <si>
    <t>SE IMPLEMENTA?</t>
  </si>
  <si>
    <t>ACTIVIDAD</t>
  </si>
  <si>
    <t>FORMULACION DE CONTROLES</t>
  </si>
  <si>
    <t>(2) RIESGO</t>
  </si>
  <si>
    <t>(13) OPCION DE TRATAMIENTO</t>
  </si>
  <si>
    <t>(14) ACCION DE 
TRATAMIENTO</t>
  </si>
  <si>
    <t>(1)MACRO PROCESO</t>
  </si>
  <si>
    <t>CONTROL</t>
  </si>
  <si>
    <t>VALORACION  Y PLAN DE TRATAMIENTO DEL RIESGO</t>
  </si>
  <si>
    <t>SI</t>
  </si>
  <si>
    <t>NO</t>
  </si>
  <si>
    <t>Anualmente</t>
  </si>
  <si>
    <t>Diariamente</t>
  </si>
  <si>
    <t>Semanalmente</t>
  </si>
  <si>
    <t>Quincenalmente</t>
  </si>
  <si>
    <t>Mensualmente</t>
  </si>
  <si>
    <t>Continuo</t>
  </si>
  <si>
    <t>A solicitud</t>
  </si>
  <si>
    <t>VALOR</t>
  </si>
  <si>
    <t>GRADO DE
EXPOSICION INHERENTE</t>
  </si>
  <si>
    <t>OPCION DE TRATAMIENTO</t>
  </si>
  <si>
    <t>·</t>
  </si>
  <si>
    <t>*</t>
  </si>
  <si>
    <t>Semestralmente</t>
  </si>
  <si>
    <t>Estratégico</t>
  </si>
  <si>
    <t>Tecnología</t>
  </si>
  <si>
    <t>Reducir el riesgo, Evitar el riesgo, Compartir o Transferir</t>
  </si>
  <si>
    <t>Evitar el riesgo, Reducir el riesgo, Compartir o Transferir</t>
  </si>
  <si>
    <t>Se mantiene en la
Zona de Riesgo</t>
  </si>
  <si>
    <t>Cambia la evaluación antes de controles</t>
  </si>
  <si>
    <t>(1) PROCESO</t>
  </si>
  <si>
    <t>(2) OBJETIVO</t>
  </si>
  <si>
    <t>(3) COD</t>
  </si>
  <si>
    <t>COD RIESGO</t>
  </si>
  <si>
    <t>RIESGO INHERENTE</t>
  </si>
  <si>
    <t>RIESGO RESIDUAL</t>
  </si>
  <si>
    <t>GRADO DE EXPOSICION</t>
  </si>
  <si>
    <t>MAPA DE RIESGO INHERENTE</t>
  </si>
  <si>
    <t>MODERADO</t>
  </si>
  <si>
    <t>LEVE</t>
  </si>
  <si>
    <t>MAPA DE RIESGO RESIDUAL</t>
  </si>
  <si>
    <t>GRADO DE
EXPOSICION RESIDUAL</t>
  </si>
  <si>
    <t>FUERTE</t>
  </si>
  <si>
    <t>(5) CLASIFICACIÓN</t>
  </si>
  <si>
    <t>(6) GENERADOR</t>
  </si>
  <si>
    <t>(7) CAUSAS</t>
  </si>
  <si>
    <t>(8) EFECTOS</t>
  </si>
  <si>
    <t xml:space="preserve"> (9) VALOR</t>
  </si>
  <si>
    <t xml:space="preserve"> (10) PROBABILIDAD</t>
  </si>
  <si>
    <t>(11) VALOR</t>
  </si>
  <si>
    <t xml:space="preserve"> (12) IMPACTO</t>
  </si>
  <si>
    <t>(13) GRADO DE EXPOSICIÓN</t>
  </si>
  <si>
    <t>(4) Existen controles?</t>
  </si>
  <si>
    <t>(6) TIPO DE CONTROL</t>
  </si>
  <si>
    <t>(7) El control esta documentado?</t>
  </si>
  <si>
    <t>(5) CONTROLES EXISTENTES</t>
  </si>
  <si>
    <t>(3) GRADO DE EXPOSICION</t>
  </si>
  <si>
    <t>(8) El control se esta aplicando?</t>
  </si>
  <si>
    <t>(9) El control es efectivo para minimizar el riesgo?</t>
  </si>
  <si>
    <t>(10) Frecuencia del Control</t>
  </si>
  <si>
    <t>CALIFICACION DE LA PROTECCION EXISTENTE</t>
  </si>
  <si>
    <t>(11) VALORACIÓN CON CONTROLES</t>
  </si>
  <si>
    <t>(12) VALORACION</t>
  </si>
  <si>
    <t>(15) RESPONSABLE</t>
  </si>
  <si>
    <t>(16) FECHA DE IMPLEMENTACION</t>
  </si>
  <si>
    <t>Recurso Humano
(Usuario)</t>
  </si>
  <si>
    <t>Proceso: Planeación Estratégica
Subproceso: Direccionamiento Estrategico</t>
  </si>
  <si>
    <t>Código</t>
  </si>
  <si>
    <t>Versión</t>
  </si>
  <si>
    <t>Emisión</t>
  </si>
  <si>
    <t>Página</t>
  </si>
  <si>
    <t>Proporcionar accesos y servicios de información científica y cultural que contribuyan a la formación integral de la comunidad  académica</t>
  </si>
  <si>
    <t>100.01.01.01.D.16</t>
  </si>
  <si>
    <t>1 de 6</t>
  </si>
  <si>
    <t>PRODUCTOS</t>
  </si>
  <si>
    <t>CLIENTE/ BENEFICIARIO/ GRUPO DE INTERÉS</t>
  </si>
  <si>
    <t xml:space="preserve">Catálogo automatizado
</t>
  </si>
  <si>
    <t>Usuarios de bibliotecas</t>
  </si>
  <si>
    <t>Talleres de formación</t>
  </si>
  <si>
    <t>que espera mi cliente del producto</t>
  </si>
  <si>
    <t>Aprender hacer buen uso de la biblioteca</t>
  </si>
  <si>
    <t xml:space="preserve">Acervos documentales 
</t>
  </si>
  <si>
    <t>Novedades de incumplimientos al reglamento</t>
  </si>
  <si>
    <t xml:space="preserve">Usuarios de bibliotecas </t>
  </si>
  <si>
    <t>Reportes de morosos y multas</t>
  </si>
  <si>
    <t>Lograr el acceso de la Información existente en el material bibliografico de la biblioteca para satisfacer sus necesidades de información</t>
  </si>
  <si>
    <t>contar con la información acorde a los programas academicos que ofrece la institución</t>
  </si>
  <si>
    <t>Prestamo de Material bibliografico</t>
  </si>
  <si>
    <t xml:space="preserve">Registro y Control Académico </t>
  </si>
  <si>
    <t>negar el riesgo</t>
  </si>
  <si>
    <t>tener información sobre estudiantes que adeudan en la biblioteca para los procesos de ingreso, retiro y graduación</t>
  </si>
  <si>
    <t>No se logra acceso de la información existente en el material bibliografico de la biblioteca.</t>
  </si>
  <si>
    <t>No se hace buen uso de la biblioteca por parte del usuario</t>
  </si>
  <si>
    <t>Conocer oportunamente el incumplimiento de los estudiantes y docentes en el uso de la biblioteca</t>
  </si>
  <si>
    <t>causas</t>
  </si>
  <si>
    <t>efecto</t>
  </si>
  <si>
    <t xml:space="preserve"> No se cataloga a tiempo el material existente en la biblioteca
</t>
  </si>
  <si>
    <t>Acceso restringido a la información</t>
  </si>
  <si>
    <t>responsable</t>
  </si>
  <si>
    <t>Fecha</t>
  </si>
  <si>
    <t>acción</t>
  </si>
  <si>
    <t>1. material bibliografico catalogado según tiempo de ingreso a la biblioteca menor o o igual al semestre academico anterior.</t>
  </si>
  <si>
    <t>P.U Biblioteca</t>
  </si>
  <si>
    <t>1er semestre - 2do semestre</t>
  </si>
  <si>
    <t>Por cambios de versión del sistema y/o daños en este</t>
  </si>
  <si>
    <t xml:space="preserve">2. Realizar mantenimiento preventivo al sistema </t>
  </si>
  <si>
    <t>3. Programar el proceso de actualización y compra del sistema de la biblioteca</t>
  </si>
  <si>
    <t>Asesor TICS</t>
  </si>
  <si>
    <t>P.U Biblioteca _ Asesor TICS</t>
  </si>
  <si>
    <t>2do semestre</t>
  </si>
  <si>
    <t>No existe la costumbre al uso de la biblioteca</t>
  </si>
  <si>
    <t>En los procesos de formación academica no se genera el interes hacia la importancia de la lectura y uso de la biblioteca</t>
  </si>
  <si>
    <t>Desconocimiento de los usuarios en el uso de la biblioteca</t>
  </si>
  <si>
    <t xml:space="preserve">1. Planificación de talleres  y actividades en formación del usuario  acerca de la biblioteca </t>
  </si>
  <si>
    <t>Falencia en la lectura y en investigación</t>
  </si>
  <si>
    <t xml:space="preserve">Demora en el proceso de compras
las facultades  no entregan a tiempo los listados de las necesidades
</t>
  </si>
  <si>
    <t xml:space="preserve">No se cuenta con  la información acorde a los programas académicos que ofrece la institución </t>
  </si>
  <si>
    <t>Desactualización en la información para el usuario</t>
  </si>
  <si>
    <t>1er semestre</t>
  </si>
  <si>
    <t xml:space="preserve">Poder usar el material bibliografico
buena atención
</t>
  </si>
  <si>
    <t>No se entrega al usuario el material bibliografico requerido</t>
  </si>
  <si>
    <t xml:space="preserve">No se cuenta con la cantidad suficiente de material bibliografico
</t>
  </si>
  <si>
    <t>Los docentes no conocen totalmente  el material existente en la biblioteca para el desarrollo del curriculo</t>
  </si>
  <si>
    <t>Insatisfacción del usuario</t>
  </si>
  <si>
    <t>1. Planear las compras del material bibliografico acordes al proceso de adquisición establecido , trabajando articuladamente con el proceso de docencia</t>
  </si>
  <si>
    <t>1. Planear las compras del material bibliografico acordes al proceso de adquisición establecido, trabajando articuladamente con el proceso de docencia</t>
  </si>
  <si>
    <t xml:space="preserve">P.U Biblioteca </t>
  </si>
  <si>
    <t>2. Establecer servicio de alerta para información permanente de novedaddes biblioggraficas</t>
  </si>
  <si>
    <t>incumplimiento del reglamento institucional</t>
  </si>
  <si>
    <t>Materiales - Tecnologia - Logistica</t>
  </si>
  <si>
    <t>Colección abierta</t>
  </si>
  <si>
    <t>Proceso de consulta y préstamo</t>
  </si>
  <si>
    <t>Personas</t>
  </si>
  <si>
    <t>Desconocimiento del mercado de los libros.
Incumplimiento de las normas 
Falta de criterios definidos en la institucion para la adquision de material bibliografico
favorecimiento de amigos en la compra</t>
  </si>
  <si>
    <t>Detrimento del patrimonio</t>
  </si>
  <si>
    <t>Gestión de Biblioteca</t>
  </si>
  <si>
    <t>Los libros que se adquieren en la institucion no cumplen con los requisitos legales de derechos de autor y reconocimiento cientifico (Riesgo Corrupcion)</t>
  </si>
  <si>
    <t>Alta</t>
  </si>
  <si>
    <t>Rectoría - vicerectoría-tics</t>
  </si>
  <si>
    <t>primer semestre - 2do semestre</t>
  </si>
  <si>
    <t>No se está haciendo una correcta conservación y preservación a la producción intelectual de los estudiantes egresados, sus trabajos de grado se exigen en formato electrónico y este no cumple con las garantías de seguirdad y conservación de la información, así como tampoco garantiza a largo plazo la posibilidad de su lectura.</t>
  </si>
  <si>
    <t>P.U Biblioteca - Facultades</t>
  </si>
  <si>
    <t>permanente</t>
  </si>
  <si>
    <t xml:space="preserve">Auxiliares de Biblioteca - P.U Biblioteca </t>
  </si>
  <si>
    <t>Perdida de material                              deterioro del acervo bibliográfico  Mal servicio                                            Deterioro del patrimonio público                                   Incumplimiento del reglamento institucional</t>
  </si>
  <si>
    <t>P.U Biblioteca - Facultdes</t>
  </si>
  <si>
    <t>P.U Biblioteca - facultades</t>
  </si>
  <si>
    <t>P.U. Biblioteca- Vicerrectoría</t>
  </si>
  <si>
    <t xml:space="preserve">P.U Biblioteca - Vicerrectoría </t>
  </si>
  <si>
    <t xml:space="preserve">Auxiliares  y P.U Biblioteca </t>
  </si>
  <si>
    <t>Servicio de alerta</t>
  </si>
  <si>
    <t>personas</t>
  </si>
  <si>
    <t>evitar el riesgo</t>
  </si>
  <si>
    <t>Envio de correos al subproceso de comunicaciones para publicación sobre las novedades bibliográficas, al igual que la publicación de fotocopias de carátulas en cartelera de biblioteca.</t>
  </si>
  <si>
    <t>Entrega del reglamento de biblioteca a los estudiantes que ingresan a primer semestre y su publicación en cartelera de biblioteca.</t>
  </si>
  <si>
    <t xml:space="preserve"> </t>
  </si>
  <si>
    <t>Condiciones tecnicas establecidas para los proveedores de material bibliografico.</t>
  </si>
  <si>
    <t>La biblioteca se genera mucho ruido, por no contar con las condiciones acústicas necesarias</t>
  </si>
  <si>
    <t>A pesar de mantener las ventanas cerradas el tráfico vehicular genera ruido. 
Las voces de los estudianes  y todas las actividades que se realicen en el patio interfieren la sala de lectura por que los vidrios no aislan.
Aunque los usuarios hablen en voz baja se genera ruido por que este se concentra internamente.</t>
  </si>
  <si>
    <t xml:space="preserve">
daño ambiental
interruppcion de las actividades de  lectura y estudio
disminución de la calidad del servicio
enfermedades laborales</t>
  </si>
  <si>
    <t>Pérdida de bienes
detrimento del patrimonio
daño ambiental
interruppcion de las actividades de  lectura y estudio
disminución de la calidad del servicio
enfermedades laborales</t>
  </si>
  <si>
    <t xml:space="preserve">Las ventanas están hacia la calle, al abrirlas generan riesgos de: hurto al material de la biblioteca.
Al abrilas  también hay acumulación de gaces por la polución de los carros, por estar ubicada sobre una vía prinicpal de ingreso al centro de la ciudad.
</t>
  </si>
  <si>
    <t>Establecer en biblioteca una fecha de cierre del servicio de prestamo a domicilio  o externo, independiente del cierre total del proceso académico y según fecha de matrículas (habilitaciones, cursos, etc.)</t>
  </si>
  <si>
    <t xml:space="preserve">Las sanciones de biblioteca no sean tenidas en cuenta para la matrícula, grado, retiro y demas actividades administrativas de los usuarios </t>
  </si>
  <si>
    <t>En las correspondientes dependencias no exija el paz y salvo de biblioteca, o se omita el procedimiento.
No hay aceptación por parte del usuario y se acude a instancias superiores para avadir la sanción.</t>
  </si>
  <si>
    <t>El auxiliar de biblioteca no realice el procedimiento correcto no suba la sanción al SIAG</t>
  </si>
  <si>
    <t>Alto grado de humedad en una  pared de oficina del profesional univeristario.
En la biblioteca no hay buena circulación del aire, por no tener ventanas que puedan abrirse, lo que genera un ambiente pesado llegando a producir malestar y afecciones en la salud.</t>
  </si>
  <si>
    <t>Febrero 19 de 2017</t>
  </si>
  <si>
    <t>Revisar constantemente y comparar los reportes del Siabuc, con el SIAG.</t>
  </si>
  <si>
    <t>Dar cumplimiento al procedimiento establecido y asumir el reglamento por parte de todos los procesos.       2. Implementar el paz y salvo de biblioteca para procedimientos que no utilizan el SIAG.</t>
  </si>
  <si>
    <t>Se duplica la actividad, al adicionar un procedimiento al existente en el SIABUC.</t>
  </si>
  <si>
    <t xml:space="preserve">Establecer en biblioteca una fecha de cierre del servicio de prestamo a domicilio  o externo, independiente del cierre total del proceso académico (habilitaciones, cursos, etc.)  </t>
  </si>
  <si>
    <t>Se exige la presentación de trabajos de grado en formato electrónico y la institución no con cuenta con un repositorio  qu e permita el almacenamiento, lectura y protección de la información.
Los trabajos de grado impresos conservados en el primer son vulnerables ante el ingreso de estudiantes de inglés al primer piso, sobre los cuales desde la biblioteca no se tiene control. 
No se acata el reglamento por parte de directivos o docentes, y los trabajos de grado son retirados de la biblioteca.</t>
  </si>
  <si>
    <t>Pérdida de la información, producto del trabajo de los estudiatnes que se gradúan.       Sanciones por no cumplir con la protección de la propiedad intelectual de los estudiantes egresados.
Puede ocurri la copia y presentarse plagio.</t>
  </si>
  <si>
    <t>Constitución del repositorio digital
Cumplimiento del reglamento por parte de todos los usuarios.
No ingreso de estudiantes al primer piso sin control desde la biblioteca.
Instalar dispositivo de seguridad.</t>
  </si>
  <si>
    <t>Actualizaciones del SIAG para multas</t>
  </si>
  <si>
    <t>TICs</t>
  </si>
  <si>
    <t>P.U.biblioteca.</t>
  </si>
  <si>
    <t>Formato de solcitud de necesidades bibliográficas</t>
  </si>
  <si>
    <t>Proyecto de Desarrollo de la colección.</t>
  </si>
  <si>
    <t>Proceso de adquisición</t>
  </si>
  <si>
    <t>Facultades</t>
  </si>
  <si>
    <t xml:space="preserve"> Informe de libros solicitados por usuarios y que no se encuentran en biblioteca o no son suficientes</t>
  </si>
  <si>
    <t xml:space="preserve">Auxiliares de Biblioteca </t>
  </si>
  <si>
    <t>Envío a Facultades información sobre ofertas de material bibliográfico</t>
  </si>
  <si>
    <t>Profesional Universitario Biblioteca</t>
  </si>
  <si>
    <t>Baja calidad en la formación académica y en la producción intelectual del estudiante.</t>
  </si>
  <si>
    <t>Control en el uso de los computadores, como referentes bibliográficos.</t>
  </si>
  <si>
    <t>P.U. biblioteca -Auxiliares de biblioteca - Facultades</t>
  </si>
  <si>
    <t>pérdida de material bibliográfico</t>
  </si>
  <si>
    <t>Deterioro del acervo bibliográfico                                           Deterioro del patrimonio público</t>
  </si>
  <si>
    <t>Reglamento de Biblioteca</t>
  </si>
  <si>
    <t xml:space="preserve">Pérdida del material bibliográfico </t>
  </si>
  <si>
    <t>Todos los procesos</t>
  </si>
  <si>
    <t>Cumplir con el reglamento establecido.</t>
  </si>
  <si>
    <t>no se cumple con las garantías de seguirdad para la  conservación de la información, ya que no existe un regalmento para la presentación de  los  trabajos en formato electrónico 
Se exige la presentación de trabajos de grado en formato electrónico y la institución no con cuenta con un repositorio  que permita el almacenamiento, lectura y protección de la información</t>
  </si>
  <si>
    <t>Pérdida de registro
No acreditación del programa
Baja calidad académica.</t>
  </si>
  <si>
    <t>Modulo del SIAG, para subir las multas generadas en SIABUC.</t>
  </si>
  <si>
    <t>Control de ingreso y salida permanente con dispositivo de seguridad en el ingreso a a la biblioteca</t>
  </si>
  <si>
    <t>Protección del material bibliográfico con dispositivo de seguridad.</t>
  </si>
  <si>
    <t>Procedimiento de recepción del material</t>
  </si>
  <si>
    <t>segundo semestre</t>
  </si>
  <si>
    <t>Desconocimiento del mercado de los libros.
Incumplimiento de las normas 
No tener encuenta las exigencias técnicas de biblioteca para la adquisición del mateial, contempladas en el proyecto de desarrollo de la colección, en el perfil de la biblioteca y entregadas siempre junto al estudio de necesidad como documento sosporte.
favorecimiento de amigos en la compra</t>
  </si>
  <si>
    <t>Se omite el procedimiento que exige el paz y salvo de biblioteca para todo acto administrativo de los usuarios en la institución (matrícula, grado, retiro, reintegro)
No hay aceptación del reglamento por parte del usuario y se acude a instancias superiores para evadir la sanción.
Desde biblioteca se pierde el acceso por estudiante al  SIAG en cuanto se termina el semestre y se pierde la relación histórica del estudiante.
El auxiliar de biblioteca no realiza el procedimiento correcto y no traslada la multa al SIAG, que el  SIABUC genera automáticamente con el incumplimiento en la fecha de devolución.
El reglamento de biblioteca no es asumido por los usuarios que son funcionaris y docentes de la institución  con la celeridad que amerita.
A los docentes de cátedra u ocasionales no se eixge el paz y salvo de biblioteca para su pago y retiro de la institucuón, por lo tanto se pueden retirar  con deudas de material o multas.
En el  primer piso no se hace control de ingreso y salida de los usuarios.
 El día sábado hay ingreso de estudiantes de inglés fuera del horario de biblioteca, acceden al lugar sin control.
El material rápidamente  se ve  afectado por el polvo y la polución, lo que le podrá generar deteriorio.
El inadecuado lugar para almacenamiento de los libros en la facultad de arquitectura genera deterioro.</t>
  </si>
  <si>
    <t>Evaluación de las necesidades bibliográficas de los programas y envío de listado de necesidades bibliográficas a biblioteca</t>
  </si>
  <si>
    <t>Talleres  para los estudiantes de primer semestre y cuando el proceso académico lo considere; en formación  acerca de la importancia de la lectura, en la formación académica e integral del profesional.</t>
  </si>
  <si>
    <t>Acompañamiento en el uso de las bases de datos.</t>
  </si>
  <si>
    <t>Dar cumplimiento al procedimiento de paz y salbo y controles establecidos  para graduación   retiro de estudiantes así como de terminación de contrato y pagos en administrativos y docentes</t>
  </si>
  <si>
    <t>Facultades- talento humano - secretaría general</t>
  </si>
  <si>
    <t xml:space="preserve">   Pérdida  de la producción intelectual de los estudiantes egresados</t>
  </si>
  <si>
    <t xml:space="preserve">
Proyecto para implementación de repositorio y propuesta de normas para tranajos de grado en formato electrónico presentado en 2012 con base el cual en el 2017 dos estudiantes realizaron su trabajo de grado, diseñando la plataforma  para implementación del Repositorio</t>
  </si>
  <si>
    <t>Politica de adquisicion y criterios de selección  del material bibliográfico.</t>
  </si>
  <si>
    <t>Biblioteca
Secretaría General
Secretaria General</t>
  </si>
  <si>
    <t>Verificación del cumplimiento de la politica de adquisicion y los criterios de selección
Publicación y exigencia de las Condiciones tecnicas establecidas por biblioteca  para la publicación de la compra.
Cumplimiento de la ley de contratacion para la adquisicion del material.</t>
  </si>
  <si>
    <t>No se cuenta con la cantidad suficiente de material bibliografico
No se actualiza el material bibliográfico desde los programas académicos.
Las facultades no realizan diagnóstico de necesidades bibibliográficas
Las compras se ralizan con recursos asignados sin tener en cuenta el proyecto de desarrollo de colección.
El procedimiento de contratación limita la adquisición del material solicitado por las facultades, los términos de las licitaciones no permite la participación de los proveedores autorizados de libros.</t>
  </si>
  <si>
    <t>Realización de diferentes actividades culturales que fomentan la lectura y formación integral.</t>
  </si>
  <si>
    <t>Biblioteca
Bienestar Universitrio</t>
  </si>
  <si>
    <t>P.U Biblioteca - Bienestar Universitario</t>
  </si>
  <si>
    <t>Proyecto "Desarrollo de la Colección" para adquisición de  material bibliográfico</t>
  </si>
  <si>
    <t>Profesional Universitario Biblioteca, Rectoría, Planeación, Secretaría General</t>
  </si>
  <si>
    <t>La producción intelectual de los estudiantes se ve afectada por el deterioro de los trabajos de grado en formato electrónico. 
.(riesgo de corrupción)</t>
  </si>
  <si>
    <t>El desarrollo de la colección es una  condición de calidad educativa, para registros calificados y  acreditación de programas académicos.</t>
  </si>
  <si>
    <t xml:space="preserve">Montaje e implementación del repositorio según trabajo de grado realizado por estudiantes de la facultad de Ingeniería y biblioteca
</t>
  </si>
  <si>
    <t>Desconocimiento de los usuarios en el uso de la biblioteca y el material existente en su acervo.
En los procesos de formación academica no se genera el interes hacia la importancia de la lectura. 
Los procesos de investigación en el aula no vinculan la consulta bibliográfica y sus referencias.
Los docentes no conocen totalmente  el material existente en la biblioteca para el desarrollo del curriculo
El espacio no es adecuado para la consulta y estudio.
Hay mucho ruido por las clases de inglés en el primer piso y los estudiantes prefieren retirarse de la biblioteca por la incomodidad que genera.</t>
  </si>
  <si>
    <t>El buen uso de los recursos bibliográficos fortalece los procesos de lectura en la formación académica e integral del profesional</t>
  </si>
  <si>
    <t>Los libros que se adquieren en la institucion cumplen con los requisitos legales de derechos de autor y reconocimiento cientifico (Riesgo Corrupcion)</t>
  </si>
  <si>
    <t>Ingresar las sanciones al SIAG, revisar, constantemente y comparar los reportes del Siabuc, con el SIAG.</t>
  </si>
  <si>
    <t xml:space="preserve">La producción intelectual de los estudiantes se ve afectada por el deterioro de los trabajos de grado en formato electrónico. 
.(riesgo de corrupción)
</t>
  </si>
  <si>
    <t>La producción intelectual de los estudiantes se ve afectada por el deterioro de los trabajos de grado en formato electrónico. 
.(riesgo de corrupción)
.</t>
  </si>
  <si>
    <t>Proyecto formación del usuario (biblioteca in - situ)</t>
  </si>
  <si>
    <t>1. El desarrollo de la colección es una  condición de calidad educativa, para registros calificados y  acreditación de programas académicos.</t>
  </si>
  <si>
    <t>Los libros que se adquieren en la institucion  cumplen con los requisitos legales de derechos de autor y reconocimiento cientifico (Riesgo Corrupcion)</t>
  </si>
  <si>
    <t>MAPA DE RIESGOS BIBLIOTECA 2019
MATRIZ DE IDENTIFICACIÓN, EVALUACIÓN Y CALIFICACIÓN DE RIESGOS</t>
  </si>
  <si>
    <t xml:space="preserve">Profesional Universitario de  Biblioteca </t>
  </si>
  <si>
    <t>DICIEMBRE 2018</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</si>
</sst>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2]\ * #,##0.00_ ;_ [$€-2]\ * \-#,##0.00_ ;_ [$€-2]\ * &quot;-&quot;??_ "/>
    <numFmt numFmtId="187" formatCode="#,##0.00\ &quot;€&quot;"/>
  </numFmts>
  <fonts count="67">
    <font>
      <sz val="10"/>
      <name val="Century Gothic"/>
      <family val="0"/>
    </font>
    <font>
      <sz val="11"/>
      <color indexed="8"/>
      <name val="Calibri"/>
      <family val="2"/>
    </font>
    <font>
      <sz val="10"/>
      <name val="Arial"/>
      <family val="2"/>
    </font>
    <font>
      <b/>
      <sz val="10"/>
      <name val="Arial"/>
      <family val="2"/>
    </font>
    <font>
      <sz val="8"/>
      <name val="Century Gothic"/>
      <family val="2"/>
    </font>
    <font>
      <b/>
      <sz val="8"/>
      <name val="Arial"/>
      <family val="2"/>
    </font>
    <font>
      <sz val="8"/>
      <name val="Arial"/>
      <family val="2"/>
    </font>
    <font>
      <u val="single"/>
      <sz val="10"/>
      <color indexed="12"/>
      <name val="Arial"/>
      <family val="2"/>
    </font>
    <font>
      <b/>
      <sz val="10"/>
      <name val="Century Gothic"/>
      <family val="2"/>
    </font>
    <font>
      <b/>
      <sz val="8"/>
      <color indexed="9"/>
      <name val="Arial"/>
      <family val="2"/>
    </font>
    <font>
      <b/>
      <sz val="10"/>
      <color indexed="9"/>
      <name val="Arial"/>
      <family val="2"/>
    </font>
    <font>
      <sz val="10"/>
      <color indexed="9"/>
      <name val="Arial"/>
      <family val="2"/>
    </font>
    <font>
      <b/>
      <sz val="14"/>
      <name val="Arial"/>
      <family val="2"/>
    </font>
    <font>
      <b/>
      <sz val="12"/>
      <name val="Arial"/>
      <family val="2"/>
    </font>
    <font>
      <b/>
      <sz val="9"/>
      <name val="Arial"/>
      <family val="2"/>
    </font>
    <font>
      <b/>
      <sz val="15"/>
      <name val="Arial"/>
      <family val="2"/>
    </font>
    <font>
      <b/>
      <sz val="10"/>
      <name val="Futura Bk"/>
      <family val="2"/>
    </font>
    <font>
      <sz val="9"/>
      <name val="Futura Bk"/>
      <family val="2"/>
    </font>
    <font>
      <sz val="10"/>
      <name val="Futura Bk"/>
      <family val="0"/>
    </font>
    <font>
      <b/>
      <sz val="10"/>
      <color indexed="9"/>
      <name val="Futura Bk"/>
      <family val="0"/>
    </font>
    <font>
      <b/>
      <sz val="15"/>
      <name val="Futura Bk"/>
      <family val="0"/>
    </font>
    <font>
      <sz val="15"/>
      <name val="Futura Bk"/>
      <family val="0"/>
    </font>
    <font>
      <b/>
      <sz val="9"/>
      <name val="Futura Bk"/>
      <family val="0"/>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Century Gothic"/>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Century Gothic"/>
      <family val="2"/>
    </font>
    <font>
      <sz val="9"/>
      <color indexed="10"/>
      <name val="Futura Bk"/>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Century Gothic"/>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sz val="9"/>
      <color rgb="FFFF0000"/>
      <name val="Futura Bk"/>
      <family val="2"/>
    </font>
    <font>
      <sz val="10"/>
      <color rgb="FFFF0000"/>
      <name val="Arial"/>
      <family val="2"/>
    </font>
    <font>
      <b/>
      <sz val="8"/>
      <name val="Century Gothic"/>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31"/>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rgb="FF00B050"/>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n"/>
      <bottom/>
    </border>
    <border>
      <left style="thin"/>
      <right style="thin"/>
      <top style="thin"/>
      <bottom/>
    </border>
    <border>
      <left style="thin"/>
      <right style="thick"/>
      <top style="thin"/>
      <bottom/>
    </border>
    <border>
      <left style="thin"/>
      <right>
        <color indexed="63"/>
      </right>
      <top style="medium"/>
      <bottom>
        <color indexed="63"/>
      </bottom>
    </border>
    <border>
      <left/>
      <right/>
      <top style="medium"/>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top/>
      <bottom/>
    </border>
    <border>
      <left style="medium"/>
      <right>
        <color indexed="63"/>
      </right>
      <top>
        <color indexed="63"/>
      </top>
      <bottom style="thin"/>
    </border>
    <border>
      <left style="medium"/>
      <right/>
      <top style="medium"/>
      <bottom/>
    </border>
    <border>
      <left>
        <color indexed="63"/>
      </left>
      <right style="medium"/>
      <top>
        <color indexed="63"/>
      </top>
      <bottom style="medium"/>
    </border>
    <border>
      <left style="medium"/>
      <right>
        <color indexed="63"/>
      </right>
      <top>
        <color indexed="63"/>
      </top>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
      <left>
        <color indexed="63"/>
      </left>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medium"/>
      <bottom style="medium"/>
    </border>
    <border>
      <left style="medium"/>
      <right/>
      <top style="medium"/>
      <bottom style="medium"/>
    </border>
    <border>
      <left/>
      <right/>
      <top style="medium"/>
      <bottom style="medium"/>
    </border>
    <border>
      <left/>
      <right style="medium"/>
      <top style="medium"/>
      <bottom style="medium"/>
    </border>
    <border>
      <left style="thick"/>
      <right/>
      <top/>
      <bottom style="thin"/>
    </border>
    <border>
      <left/>
      <right style="thick"/>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86" fontId="2" fillId="0" borderId="0" applyFont="0" applyFill="0" applyBorder="0" applyAlignment="0" applyProtection="0"/>
    <xf numFmtId="0" fontId="7"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41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54" applyFill="1">
      <alignment/>
      <protection/>
    </xf>
    <xf numFmtId="0" fontId="2" fillId="0" borderId="0" xfId="54">
      <alignment/>
      <protection/>
    </xf>
    <xf numFmtId="0" fontId="2" fillId="0" borderId="0" xfId="54" applyAlignment="1">
      <alignment/>
      <protection/>
    </xf>
    <xf numFmtId="0" fontId="2" fillId="0" borderId="10" xfId="54" applyBorder="1" applyAlignment="1">
      <alignment horizontal="center" vertical="center"/>
      <protection/>
    </xf>
    <xf numFmtId="0" fontId="2" fillId="0" borderId="0" xfId="54" applyFont="1" applyAlignment="1">
      <alignment horizontal="center"/>
      <protection/>
    </xf>
    <xf numFmtId="0" fontId="2" fillId="0" borderId="0" xfId="54" applyFill="1" applyBorder="1">
      <alignment/>
      <protection/>
    </xf>
    <xf numFmtId="0" fontId="2" fillId="0" borderId="0" xfId="54" applyBorder="1">
      <alignment/>
      <protection/>
    </xf>
    <xf numFmtId="0" fontId="2" fillId="0" borderId="0" xfId="54" applyFont="1">
      <alignment/>
      <protection/>
    </xf>
    <xf numFmtId="49" fontId="6" fillId="0" borderId="10" xfId="56" applyNumberFormat="1" applyFont="1" applyBorder="1" applyAlignment="1">
      <alignment vertical="center" wrapText="1"/>
      <protection/>
    </xf>
    <xf numFmtId="49" fontId="6" fillId="0" borderId="10" xfId="56" applyNumberFormat="1" applyFont="1" applyFill="1" applyBorder="1" applyAlignment="1">
      <alignment horizontal="center" vertical="center" wrapText="1"/>
      <protection/>
    </xf>
    <xf numFmtId="49" fontId="6" fillId="0" borderId="10" xfId="56" applyNumberFormat="1" applyFont="1" applyBorder="1" applyAlignment="1">
      <alignment horizontal="left" vertical="center" wrapText="1"/>
      <protection/>
    </xf>
    <xf numFmtId="49" fontId="6" fillId="0" borderId="10" xfId="56" applyNumberFormat="1" applyFont="1" applyBorder="1" applyAlignment="1">
      <alignment horizontal="center" vertical="center" wrapText="1"/>
      <protection/>
    </xf>
    <xf numFmtId="49" fontId="6" fillId="0" borderId="10" xfId="56" applyNumberFormat="1" applyFont="1" applyFill="1" applyBorder="1" applyAlignment="1">
      <alignment horizontal="justify" vertical="center" wrapText="1"/>
      <protection/>
    </xf>
    <xf numFmtId="49" fontId="6" fillId="0" borderId="10" xfId="56" applyNumberFormat="1" applyFont="1" applyBorder="1" applyAlignment="1">
      <alignment horizontal="justify" vertical="center" wrapText="1"/>
      <protection/>
    </xf>
    <xf numFmtId="49" fontId="6" fillId="0" borderId="0" xfId="56" applyNumberFormat="1" applyFont="1" applyAlignment="1">
      <alignment horizontal="center" vertical="center" wrapText="1"/>
      <protection/>
    </xf>
    <xf numFmtId="0" fontId="2" fillId="0" borderId="11" xfId="0" applyFont="1" applyBorder="1" applyAlignment="1">
      <alignment horizontal="center" vertical="center" wrapText="1"/>
    </xf>
    <xf numFmtId="0" fontId="2" fillId="0" borderId="11" xfId="54" applyBorder="1" applyAlignment="1">
      <alignment horizontal="center" vertical="center"/>
      <protection/>
    </xf>
    <xf numFmtId="0" fontId="2" fillId="0" borderId="0" xfId="54" applyFont="1" applyAlignment="1">
      <alignment wrapText="1"/>
      <protection/>
    </xf>
    <xf numFmtId="0" fontId="2" fillId="0" borderId="0" xfId="54" applyAlignment="1">
      <alignment vertical="center"/>
      <protection/>
    </xf>
    <xf numFmtId="0" fontId="2" fillId="0" borderId="0" xfId="54" applyFont="1" applyFill="1" applyBorder="1" applyAlignment="1">
      <alignment horizontal="center" vertical="center"/>
      <protection/>
    </xf>
    <xf numFmtId="0" fontId="2" fillId="0" borderId="0" xfId="54" applyNumberFormat="1">
      <alignment/>
      <protection/>
    </xf>
    <xf numFmtId="0" fontId="2" fillId="0" borderId="10" xfId="0" applyFont="1" applyBorder="1" applyAlignment="1">
      <alignment horizontal="center" vertical="center" wrapText="1"/>
    </xf>
    <xf numFmtId="0" fontId="2" fillId="0" borderId="0" xfId="54" applyFont="1" applyFill="1">
      <alignment/>
      <protection/>
    </xf>
    <xf numFmtId="0" fontId="2" fillId="0" borderId="10" xfId="54" applyFill="1" applyBorder="1" applyAlignment="1">
      <alignment horizontal="center" vertical="center"/>
      <protection/>
    </xf>
    <xf numFmtId="0" fontId="2" fillId="0" borderId="0" xfId="54" applyFont="1" applyBorder="1">
      <alignment/>
      <protection/>
    </xf>
    <xf numFmtId="0" fontId="2" fillId="0" borderId="10" xfId="0" applyFont="1" applyFill="1" applyBorder="1" applyAlignment="1">
      <alignment horizontal="center" vertical="center" wrapText="1"/>
    </xf>
    <xf numFmtId="0" fontId="6" fillId="0" borderId="0" xfId="0" applyFont="1" applyAlignment="1">
      <alignment horizontal="center" vertical="center" wrapText="1"/>
    </xf>
    <xf numFmtId="0" fontId="2" fillId="0" borderId="12" xfId="54" applyBorder="1" applyAlignment="1">
      <alignment horizontal="center" vertical="center"/>
      <protection/>
    </xf>
    <xf numFmtId="0" fontId="2" fillId="0" borderId="10" xfId="54" applyBorder="1" applyAlignment="1">
      <alignment horizontal="center" vertical="center" wrapText="1"/>
      <protection/>
    </xf>
    <xf numFmtId="0" fontId="2" fillId="0" borderId="10" xfId="54" applyFill="1" applyBorder="1" applyAlignment="1">
      <alignment horizontal="center" vertical="center" wrapText="1"/>
      <protection/>
    </xf>
    <xf numFmtId="0" fontId="2" fillId="0" borderId="11" xfId="54" applyBorder="1" applyAlignment="1">
      <alignment horizontal="center" vertical="center" wrapText="1"/>
      <protection/>
    </xf>
    <xf numFmtId="0" fontId="2" fillId="0" borderId="10" xfId="54" applyBorder="1" applyAlignment="1">
      <alignment vertical="center"/>
      <protection/>
    </xf>
    <xf numFmtId="0" fontId="2" fillId="0" borderId="12" xfId="54" applyBorder="1" applyAlignment="1">
      <alignment vertical="center"/>
      <protection/>
    </xf>
    <xf numFmtId="0" fontId="2" fillId="0" borderId="12" xfId="0" applyFont="1" applyBorder="1" applyAlignment="1">
      <alignment horizontal="center" vertical="center" wrapText="1"/>
    </xf>
    <xf numFmtId="0" fontId="2" fillId="0" borderId="13" xfId="54" applyBorder="1">
      <alignment/>
      <protection/>
    </xf>
    <xf numFmtId="0" fontId="9" fillId="33" borderId="12" xfId="54" applyFont="1" applyFill="1" applyBorder="1" applyAlignment="1">
      <alignment horizontal="center" vertical="center"/>
      <protection/>
    </xf>
    <xf numFmtId="0" fontId="10" fillId="33" borderId="12" xfId="54" applyFont="1" applyFill="1" applyBorder="1" applyAlignment="1">
      <alignment horizontal="center" vertical="center"/>
      <protection/>
    </xf>
    <xf numFmtId="49" fontId="2" fillId="0" borderId="10" xfId="56" applyNumberFormat="1" applyBorder="1" applyAlignment="1">
      <alignment horizontal="justify" vertical="center" wrapText="1"/>
      <protection/>
    </xf>
    <xf numFmtId="49" fontId="5" fillId="0" borderId="14" xfId="56" applyNumberFormat="1" applyFont="1" applyBorder="1" applyAlignment="1">
      <alignment horizontal="center" vertical="center" wrapText="1"/>
      <protection/>
    </xf>
    <xf numFmtId="49" fontId="6" fillId="0" borderId="15" xfId="56" applyNumberFormat="1" applyFont="1" applyFill="1" applyBorder="1" applyAlignment="1">
      <alignment horizontal="justify" vertical="center" wrapText="1"/>
      <protection/>
    </xf>
    <xf numFmtId="49" fontId="6" fillId="0" borderId="15" xfId="56" applyNumberFormat="1" applyFont="1" applyFill="1" applyBorder="1" applyAlignment="1">
      <alignment horizontal="center" vertical="center" wrapText="1"/>
      <protection/>
    </xf>
    <xf numFmtId="49" fontId="6" fillId="0" borderId="15" xfId="56" applyNumberFormat="1" applyFont="1" applyBorder="1" applyAlignment="1">
      <alignment vertical="center" wrapText="1"/>
      <protection/>
    </xf>
    <xf numFmtId="49" fontId="6" fillId="0" borderId="16" xfId="56" applyNumberFormat="1" applyFont="1" applyBorder="1" applyAlignment="1">
      <alignment vertical="center" wrapText="1"/>
      <protection/>
    </xf>
    <xf numFmtId="49" fontId="5" fillId="0" borderId="17" xfId="56" applyNumberFormat="1" applyFont="1" applyBorder="1" applyAlignment="1">
      <alignment horizontal="center" vertical="center" wrapText="1"/>
      <protection/>
    </xf>
    <xf numFmtId="49" fontId="6" fillId="0" borderId="18" xfId="56" applyNumberFormat="1" applyFont="1" applyBorder="1" applyAlignment="1">
      <alignment vertical="center" wrapText="1"/>
      <protection/>
    </xf>
    <xf numFmtId="49" fontId="6" fillId="0" borderId="17" xfId="56" applyNumberFormat="1" applyFont="1" applyBorder="1" applyAlignment="1">
      <alignment horizontal="center" vertical="center" wrapText="1"/>
      <protection/>
    </xf>
    <xf numFmtId="49" fontId="6" fillId="0" borderId="18" xfId="56" applyNumberFormat="1" applyFont="1" applyBorder="1" applyAlignment="1">
      <alignment horizontal="justify" vertical="center" wrapText="1"/>
      <protection/>
    </xf>
    <xf numFmtId="49" fontId="6" fillId="0" borderId="18" xfId="56" applyNumberFormat="1" applyFont="1" applyBorder="1" applyAlignment="1">
      <alignment horizontal="center" vertical="center" wrapText="1"/>
      <protection/>
    </xf>
    <xf numFmtId="49" fontId="2" fillId="0" borderId="18" xfId="56" applyNumberFormat="1" applyBorder="1" applyAlignment="1">
      <alignment horizontal="justify" vertical="center" wrapText="1"/>
      <protection/>
    </xf>
    <xf numFmtId="49" fontId="6" fillId="0" borderId="19" xfId="56" applyNumberFormat="1" applyFont="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2" xfId="56" applyNumberFormat="1" applyFont="1" applyFill="1" applyBorder="1" applyAlignment="1">
      <alignment vertical="center" wrapText="1"/>
      <protection/>
    </xf>
    <xf numFmtId="49" fontId="6" fillId="0" borderId="12" xfId="56" applyNumberFormat="1" applyFont="1" applyBorder="1" applyAlignment="1">
      <alignment horizontal="center" vertical="center" wrapText="1"/>
      <protection/>
    </xf>
    <xf numFmtId="49" fontId="6" fillId="0" borderId="12" xfId="56" applyNumberFormat="1" applyFont="1" applyBorder="1" applyAlignment="1">
      <alignment horizontal="left" vertical="center" wrapText="1"/>
      <protection/>
    </xf>
    <xf numFmtId="49" fontId="2" fillId="0" borderId="12" xfId="56" applyNumberFormat="1" applyBorder="1" applyAlignment="1">
      <alignment horizontal="justify" vertical="center" wrapText="1"/>
      <protection/>
    </xf>
    <xf numFmtId="49" fontId="2" fillId="0" borderId="20" xfId="56" applyNumberFormat="1" applyBorder="1" applyAlignment="1">
      <alignment horizontal="justify" vertical="center" wrapText="1"/>
      <protection/>
    </xf>
    <xf numFmtId="0" fontId="6" fillId="0" borderId="0" xfId="56" applyFont="1" applyFill="1" applyAlignment="1">
      <alignment vertical="center" wrapText="1"/>
      <protection/>
    </xf>
    <xf numFmtId="0" fontId="5" fillId="0" borderId="0" xfId="56" applyFont="1" applyFill="1" applyAlignment="1">
      <alignment vertical="center" wrapText="1"/>
      <protection/>
    </xf>
    <xf numFmtId="0" fontId="5" fillId="0" borderId="21" xfId="56" applyFont="1" applyFill="1" applyBorder="1" applyAlignment="1">
      <alignment horizontal="center" vertical="center" wrapText="1"/>
      <protection/>
    </xf>
    <xf numFmtId="49" fontId="5" fillId="0" borderId="22" xfId="56" applyNumberFormat="1" applyFont="1" applyFill="1" applyBorder="1" applyAlignment="1">
      <alignment horizontal="center" vertical="center" wrapText="1"/>
      <protection/>
    </xf>
    <xf numFmtId="0" fontId="5" fillId="0" borderId="22" xfId="56" applyFont="1" applyFill="1" applyBorder="1" applyAlignment="1">
      <alignment horizontal="center" vertical="center" wrapText="1"/>
      <protection/>
    </xf>
    <xf numFmtId="0" fontId="5" fillId="0" borderId="23" xfId="56" applyFont="1" applyFill="1" applyBorder="1" applyAlignment="1">
      <alignment horizontal="center" vertical="center" wrapText="1"/>
      <protection/>
    </xf>
    <xf numFmtId="0" fontId="5" fillId="0" borderId="0" xfId="56" applyFont="1" applyAlignment="1">
      <alignment horizontal="center" vertical="center" wrapText="1"/>
      <protection/>
    </xf>
    <xf numFmtId="49" fontId="6" fillId="0" borderId="0" xfId="56" applyNumberFormat="1" applyFont="1" applyAlignment="1">
      <alignment vertical="center" wrapText="1"/>
      <protection/>
    </xf>
    <xf numFmtId="0" fontId="6" fillId="0" borderId="0" xfId="56" applyFont="1" applyAlignment="1">
      <alignment vertical="center" wrapText="1"/>
      <protection/>
    </xf>
    <xf numFmtId="0" fontId="6" fillId="0" borderId="0" xfId="56" applyFont="1" applyAlignment="1">
      <alignment horizontal="center" vertical="center" wrapText="1"/>
      <protection/>
    </xf>
    <xf numFmtId="0" fontId="2" fillId="0" borderId="0" xfId="0" applyFont="1" applyAlignment="1">
      <alignment horizontal="center" vertical="center" wrapText="1"/>
    </xf>
    <xf numFmtId="0" fontId="2" fillId="0" borderId="0" xfId="54" applyFont="1">
      <alignment/>
      <protection/>
    </xf>
    <xf numFmtId="0" fontId="2" fillId="0" borderId="16" xfId="0" applyFont="1" applyBorder="1" applyAlignment="1">
      <alignment horizontal="center" vertical="center" wrapText="1"/>
    </xf>
    <xf numFmtId="49" fontId="2" fillId="34" borderId="15"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5" borderId="14" xfId="54" applyFont="1" applyFill="1" applyBorder="1">
      <alignment/>
      <protection/>
    </xf>
    <xf numFmtId="0" fontId="2" fillId="35" borderId="15" xfId="54" applyFill="1" applyBorder="1">
      <alignment/>
      <protection/>
    </xf>
    <xf numFmtId="0" fontId="2" fillId="35" borderId="15" xfId="54" applyFont="1" applyFill="1" applyBorder="1" applyAlignment="1">
      <alignment wrapText="1"/>
      <protection/>
    </xf>
    <xf numFmtId="0" fontId="2" fillId="35" borderId="15" xfId="54" applyFont="1" applyFill="1" applyBorder="1">
      <alignment/>
      <protection/>
    </xf>
    <xf numFmtId="0" fontId="2" fillId="35" borderId="17" xfId="54" applyFont="1" applyFill="1" applyBorder="1">
      <alignment/>
      <protection/>
    </xf>
    <xf numFmtId="0" fontId="2" fillId="35" borderId="10" xfId="54" applyFont="1" applyFill="1" applyBorder="1">
      <alignment/>
      <protection/>
    </xf>
    <xf numFmtId="0" fontId="2" fillId="35" borderId="10" xfId="54" applyFont="1" applyFill="1" applyBorder="1" applyAlignment="1">
      <alignment wrapText="1"/>
      <protection/>
    </xf>
    <xf numFmtId="0" fontId="2" fillId="35" borderId="10" xfId="54" applyFill="1" applyBorder="1">
      <alignment/>
      <protection/>
    </xf>
    <xf numFmtId="0" fontId="2" fillId="35" borderId="17" xfId="54" applyFill="1" applyBorder="1">
      <alignment/>
      <protection/>
    </xf>
    <xf numFmtId="0" fontId="2" fillId="35" borderId="19" xfId="54" applyFill="1" applyBorder="1">
      <alignment/>
      <protection/>
    </xf>
    <xf numFmtId="0" fontId="2" fillId="35" borderId="12" xfId="54" applyFill="1" applyBorder="1">
      <alignment/>
      <protection/>
    </xf>
    <xf numFmtId="0" fontId="2" fillId="35" borderId="12" xfId="54" applyFont="1" applyFill="1" applyBorder="1">
      <alignment/>
      <protection/>
    </xf>
    <xf numFmtId="0" fontId="11" fillId="34" borderId="10" xfId="0" applyFont="1" applyFill="1" applyBorder="1" applyAlignment="1">
      <alignment horizontal="center" vertical="center" wrapText="1"/>
    </xf>
    <xf numFmtId="0" fontId="2" fillId="36" borderId="10" xfId="54" applyFont="1" applyFill="1" applyBorder="1">
      <alignment/>
      <protection/>
    </xf>
    <xf numFmtId="0" fontId="2" fillId="36" borderId="10" xfId="54" applyFont="1" applyFill="1" applyBorder="1" applyAlignment="1">
      <alignment wrapText="1"/>
      <protection/>
    </xf>
    <xf numFmtId="0" fontId="2" fillId="36" borderId="10" xfId="54" applyFont="1" applyFill="1" applyBorder="1">
      <alignment/>
      <protection/>
    </xf>
    <xf numFmtId="0" fontId="2" fillId="36" borderId="10" xfId="54" applyFill="1" applyBorder="1">
      <alignment/>
      <protection/>
    </xf>
    <xf numFmtId="0" fontId="2" fillId="0" borderId="10" xfId="54" applyFont="1" applyBorder="1" applyAlignment="1">
      <alignment horizontal="center" vertical="center"/>
      <protection/>
    </xf>
    <xf numFmtId="0" fontId="8" fillId="37" borderId="10" xfId="0" applyFont="1" applyFill="1" applyBorder="1" applyAlignment="1">
      <alignment horizontal="center" vertical="center" wrapText="1"/>
    </xf>
    <xf numFmtId="0" fontId="0" fillId="0" borderId="0" xfId="0" applyAlignment="1">
      <alignment horizontal="center" vertical="center" wrapText="1"/>
    </xf>
    <xf numFmtId="0" fontId="2" fillId="38" borderId="0" xfId="55" applyFill="1">
      <alignment/>
      <protection/>
    </xf>
    <xf numFmtId="0" fontId="3" fillId="38" borderId="0" xfId="55" applyFont="1" applyFill="1">
      <alignment/>
      <protection/>
    </xf>
    <xf numFmtId="0" fontId="3" fillId="38" borderId="0" xfId="55" applyFont="1" applyFill="1" applyAlignment="1">
      <alignment horizontal="center" vertical="center"/>
      <protection/>
    </xf>
    <xf numFmtId="0" fontId="2" fillId="39" borderId="24" xfId="55" applyFill="1" applyBorder="1">
      <alignment/>
      <protection/>
    </xf>
    <xf numFmtId="0" fontId="2" fillId="39" borderId="25" xfId="55" applyFill="1" applyBorder="1">
      <alignment/>
      <protection/>
    </xf>
    <xf numFmtId="0" fontId="2" fillId="39" borderId="26" xfId="55" applyFill="1" applyBorder="1">
      <alignment/>
      <protection/>
    </xf>
    <xf numFmtId="0" fontId="2" fillId="39" borderId="27" xfId="55" applyFill="1" applyBorder="1">
      <alignment/>
      <protection/>
    </xf>
    <xf numFmtId="0" fontId="14" fillId="39" borderId="28" xfId="55" applyFont="1" applyFill="1" applyBorder="1" applyAlignment="1">
      <alignment horizontal="center" vertical="center"/>
      <protection/>
    </xf>
    <xf numFmtId="0" fontId="14" fillId="39" borderId="0" xfId="55" applyFont="1" applyFill="1" applyBorder="1" applyAlignment="1">
      <alignment horizontal="center" vertical="center"/>
      <protection/>
    </xf>
    <xf numFmtId="0" fontId="14" fillId="39" borderId="29" xfId="55" applyFont="1" applyFill="1" applyBorder="1" applyAlignment="1">
      <alignment horizontal="center" vertical="center"/>
      <protection/>
    </xf>
    <xf numFmtId="0" fontId="2" fillId="39" borderId="30" xfId="55" applyFill="1" applyBorder="1">
      <alignment/>
      <protection/>
    </xf>
    <xf numFmtId="0" fontId="14" fillId="39" borderId="31" xfId="55" applyFont="1" applyFill="1" applyBorder="1" applyAlignment="1">
      <alignment horizontal="center" vertical="center"/>
      <protection/>
    </xf>
    <xf numFmtId="0" fontId="14" fillId="39" borderId="32" xfId="55" applyFont="1" applyFill="1" applyBorder="1" applyAlignment="1">
      <alignment horizontal="center" vertical="center"/>
      <protection/>
    </xf>
    <xf numFmtId="0" fontId="14" fillId="39" borderId="33" xfId="55" applyFont="1" applyFill="1" applyBorder="1" applyAlignment="1">
      <alignment horizontal="center" vertical="center"/>
      <protection/>
    </xf>
    <xf numFmtId="0" fontId="2" fillId="39" borderId="34" xfId="55" applyFill="1" applyBorder="1">
      <alignment/>
      <protection/>
    </xf>
    <xf numFmtId="0" fontId="14" fillId="39" borderId="35" xfId="55" applyFont="1" applyFill="1" applyBorder="1" applyAlignment="1">
      <alignment horizontal="center" vertical="center"/>
      <protection/>
    </xf>
    <xf numFmtId="0" fontId="14" fillId="39" borderId="36" xfId="55" applyFont="1" applyFill="1" applyBorder="1" applyAlignment="1">
      <alignment horizontal="center" vertical="center"/>
      <protection/>
    </xf>
    <xf numFmtId="0" fontId="2" fillId="39" borderId="37" xfId="55" applyFill="1" applyBorder="1">
      <alignment/>
      <protection/>
    </xf>
    <xf numFmtId="0" fontId="14" fillId="40" borderId="35" xfId="55" applyFont="1" applyFill="1" applyBorder="1" applyAlignment="1">
      <alignment horizontal="center" vertical="center"/>
      <protection/>
    </xf>
    <xf numFmtId="0" fontId="14" fillId="40" borderId="36" xfId="55" applyFont="1" applyFill="1" applyBorder="1" applyAlignment="1">
      <alignment horizontal="center" vertical="center"/>
      <protection/>
    </xf>
    <xf numFmtId="0" fontId="14" fillId="40" borderId="38" xfId="55" applyFont="1" applyFill="1" applyBorder="1" applyAlignment="1">
      <alignment horizontal="center" vertical="center"/>
      <protection/>
    </xf>
    <xf numFmtId="0" fontId="14" fillId="40" borderId="28" xfId="55" applyFont="1" applyFill="1" applyBorder="1" applyAlignment="1">
      <alignment horizontal="center" vertical="center"/>
      <protection/>
    </xf>
    <xf numFmtId="0" fontId="14" fillId="40" borderId="0" xfId="55" applyFont="1" applyFill="1" applyBorder="1" applyAlignment="1">
      <alignment horizontal="center" vertical="center"/>
      <protection/>
    </xf>
    <xf numFmtId="0" fontId="14" fillId="40" borderId="29" xfId="55" applyFont="1" applyFill="1" applyBorder="1" applyAlignment="1">
      <alignment horizontal="center" vertical="center"/>
      <protection/>
    </xf>
    <xf numFmtId="0" fontId="2" fillId="40" borderId="39" xfId="55" applyFill="1" applyBorder="1">
      <alignment/>
      <protection/>
    </xf>
    <xf numFmtId="0" fontId="2" fillId="40" borderId="40" xfId="55" applyFill="1" applyBorder="1">
      <alignment/>
      <protection/>
    </xf>
    <xf numFmtId="0" fontId="2" fillId="40" borderId="41" xfId="55" applyFill="1" applyBorder="1">
      <alignment/>
      <protection/>
    </xf>
    <xf numFmtId="0" fontId="2" fillId="40" borderId="42" xfId="55" applyFill="1" applyBorder="1">
      <alignment/>
      <protection/>
    </xf>
    <xf numFmtId="0" fontId="2" fillId="40" borderId="43" xfId="55" applyFill="1" applyBorder="1">
      <alignment/>
      <protection/>
    </xf>
    <xf numFmtId="0" fontId="2" fillId="40" borderId="44" xfId="55" applyFill="1" applyBorder="1">
      <alignment/>
      <protection/>
    </xf>
    <xf numFmtId="0" fontId="14" fillId="40" borderId="32" xfId="55" applyFont="1" applyFill="1" applyBorder="1" applyAlignment="1">
      <alignment horizontal="center" vertical="center"/>
      <protection/>
    </xf>
    <xf numFmtId="0" fontId="14" fillId="40" borderId="33" xfId="55" applyFont="1" applyFill="1" applyBorder="1" applyAlignment="1">
      <alignment horizontal="center" vertical="center"/>
      <protection/>
    </xf>
    <xf numFmtId="0" fontId="2" fillId="41" borderId="45" xfId="55" applyFill="1" applyBorder="1">
      <alignment/>
      <protection/>
    </xf>
    <xf numFmtId="0" fontId="2" fillId="41" borderId="25" xfId="55" applyFont="1" applyFill="1" applyBorder="1">
      <alignment/>
      <protection/>
    </xf>
    <xf numFmtId="0" fontId="2" fillId="41" borderId="26" xfId="55" applyFont="1" applyFill="1" applyBorder="1">
      <alignment/>
      <protection/>
    </xf>
    <xf numFmtId="0" fontId="2" fillId="41" borderId="43" xfId="55" applyFont="1" applyFill="1" applyBorder="1">
      <alignment/>
      <protection/>
    </xf>
    <xf numFmtId="0" fontId="14" fillId="41" borderId="0" xfId="55" applyFont="1" applyFill="1" applyBorder="1" applyAlignment="1">
      <alignment horizontal="center" vertical="center"/>
      <protection/>
    </xf>
    <xf numFmtId="0" fontId="14" fillId="41" borderId="29" xfId="55" applyFont="1" applyFill="1" applyBorder="1" applyAlignment="1">
      <alignment horizontal="center" vertical="center"/>
      <protection/>
    </xf>
    <xf numFmtId="0" fontId="2" fillId="41" borderId="44" xfId="55" applyFont="1" applyFill="1" applyBorder="1">
      <alignment/>
      <protection/>
    </xf>
    <xf numFmtId="0" fontId="14" fillId="41" borderId="32" xfId="55" applyFont="1" applyFill="1" applyBorder="1" applyAlignment="1">
      <alignment horizontal="center" vertical="center"/>
      <protection/>
    </xf>
    <xf numFmtId="0" fontId="14" fillId="41" borderId="33" xfId="55" applyFont="1" applyFill="1" applyBorder="1" applyAlignment="1">
      <alignment horizontal="center" vertical="center"/>
      <protection/>
    </xf>
    <xf numFmtId="0" fontId="14" fillId="41" borderId="35" xfId="55" applyFont="1" applyFill="1" applyBorder="1" applyAlignment="1">
      <alignment horizontal="center" vertical="center"/>
      <protection/>
    </xf>
    <xf numFmtId="0" fontId="14" fillId="41" borderId="36" xfId="55" applyFont="1" applyFill="1" applyBorder="1" applyAlignment="1">
      <alignment horizontal="center" vertical="center"/>
      <protection/>
    </xf>
    <xf numFmtId="0" fontId="14" fillId="41" borderId="38" xfId="55" applyFont="1" applyFill="1" applyBorder="1" applyAlignment="1">
      <alignment horizontal="center" vertical="center"/>
      <protection/>
    </xf>
    <xf numFmtId="0" fontId="14" fillId="41" borderId="28" xfId="55" applyFont="1" applyFill="1" applyBorder="1" applyAlignment="1">
      <alignment horizontal="center" vertical="center"/>
      <protection/>
    </xf>
    <xf numFmtId="0" fontId="14" fillId="41" borderId="31" xfId="55" applyFont="1" applyFill="1" applyBorder="1" applyAlignment="1">
      <alignment horizontal="center" vertical="center"/>
      <protection/>
    </xf>
    <xf numFmtId="0" fontId="2" fillId="41" borderId="37" xfId="55" applyFill="1" applyBorder="1">
      <alignment/>
      <protection/>
    </xf>
    <xf numFmtId="0" fontId="2" fillId="41" borderId="30" xfId="55" applyFill="1" applyBorder="1">
      <alignment/>
      <protection/>
    </xf>
    <xf numFmtId="0" fontId="2" fillId="41" borderId="39" xfId="55" applyFill="1" applyBorder="1">
      <alignment/>
      <protection/>
    </xf>
    <xf numFmtId="0" fontId="2" fillId="41" borderId="40" xfId="55" applyFill="1" applyBorder="1">
      <alignment/>
      <protection/>
    </xf>
    <xf numFmtId="0" fontId="2" fillId="41" borderId="46" xfId="55" applyFill="1" applyBorder="1">
      <alignment/>
      <protection/>
    </xf>
    <xf numFmtId="0" fontId="2" fillId="42" borderId="42" xfId="55" applyFill="1" applyBorder="1">
      <alignment/>
      <protection/>
    </xf>
    <xf numFmtId="0" fontId="14" fillId="42" borderId="36" xfId="55" applyFont="1" applyFill="1" applyBorder="1" applyAlignment="1">
      <alignment horizontal="center" vertical="center"/>
      <protection/>
    </xf>
    <xf numFmtId="0" fontId="14" fillId="42" borderId="38" xfId="55" applyFont="1" applyFill="1" applyBorder="1" applyAlignment="1">
      <alignment horizontal="center" vertical="center"/>
      <protection/>
    </xf>
    <xf numFmtId="0" fontId="2" fillId="42" borderId="43" xfId="55" applyFill="1" applyBorder="1">
      <alignment/>
      <protection/>
    </xf>
    <xf numFmtId="0" fontId="14" fillId="42" borderId="0" xfId="55" applyFont="1" applyFill="1" applyBorder="1" applyAlignment="1">
      <alignment horizontal="center" vertical="center"/>
      <protection/>
    </xf>
    <xf numFmtId="0" fontId="14" fillId="42" borderId="29" xfId="55" applyFont="1" applyFill="1" applyBorder="1" applyAlignment="1">
      <alignment horizontal="center" vertical="center"/>
      <protection/>
    </xf>
    <xf numFmtId="0" fontId="2" fillId="42" borderId="47" xfId="55" applyFill="1" applyBorder="1">
      <alignment/>
      <protection/>
    </xf>
    <xf numFmtId="0" fontId="2" fillId="42" borderId="40" xfId="55" applyFill="1" applyBorder="1">
      <alignment/>
      <protection/>
    </xf>
    <xf numFmtId="0" fontId="2" fillId="42" borderId="41" xfId="55" applyFill="1" applyBorder="1">
      <alignment/>
      <protection/>
    </xf>
    <xf numFmtId="0" fontId="10" fillId="33" borderId="10" xfId="0" applyFont="1" applyFill="1" applyBorder="1" applyAlignment="1">
      <alignment horizontal="center" vertical="center" wrapText="1"/>
    </xf>
    <xf numFmtId="0" fontId="3" fillId="36" borderId="10" xfId="54" applyFont="1" applyFill="1" applyBorder="1" applyAlignment="1">
      <alignment horizontal="center" vertical="center" wrapText="1"/>
      <protection/>
    </xf>
    <xf numFmtId="0" fontId="10" fillId="33" borderId="10" xfId="0" applyFont="1" applyFill="1" applyBorder="1" applyAlignment="1">
      <alignment horizontal="center"/>
    </xf>
    <xf numFmtId="0" fontId="2" fillId="0" borderId="10" xfId="54" applyFont="1" applyBorder="1" applyAlignment="1">
      <alignment vertical="center" wrapText="1"/>
      <protection/>
    </xf>
    <xf numFmtId="0" fontId="2" fillId="0" borderId="10" xfId="0" applyFont="1" applyFill="1" applyBorder="1" applyAlignment="1">
      <alignment horizontal="left" vertical="center" wrapText="1"/>
    </xf>
    <xf numFmtId="0" fontId="2" fillId="0" borderId="10" xfId="54" applyFont="1" applyBorder="1" applyAlignment="1">
      <alignment horizontal="center" vertical="center" wrapText="1"/>
      <protection/>
    </xf>
    <xf numFmtId="0" fontId="3" fillId="0" borderId="0" xfId="0" applyFont="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3" fillId="0" borderId="28" xfId="54" applyFont="1" applyFill="1" applyBorder="1" applyAlignment="1">
      <alignment vertical="center"/>
      <protection/>
    </xf>
    <xf numFmtId="0" fontId="3" fillId="0" borderId="0" xfId="54" applyFont="1" applyFill="1" applyBorder="1" applyAlignment="1">
      <alignment vertical="center"/>
      <protection/>
    </xf>
    <xf numFmtId="17" fontId="3" fillId="0" borderId="10" xfId="0" applyNumberFormat="1" applyFont="1" applyBorder="1" applyAlignment="1">
      <alignment horizontal="center"/>
    </xf>
    <xf numFmtId="0" fontId="16" fillId="43" borderId="48" xfId="0" applyFont="1" applyFill="1" applyBorder="1" applyAlignment="1">
      <alignment horizontal="center" vertical="center" wrapText="1"/>
    </xf>
    <xf numFmtId="0" fontId="17" fillId="44" borderId="49" xfId="0" applyFont="1" applyFill="1" applyBorder="1" applyAlignment="1">
      <alignment horizontal="left" vertical="center" wrapText="1"/>
    </xf>
    <xf numFmtId="0" fontId="17" fillId="44" borderId="10" xfId="0" applyFont="1" applyFill="1" applyBorder="1" applyAlignment="1">
      <alignment horizontal="left" vertical="center" wrapText="1"/>
    </xf>
    <xf numFmtId="0" fontId="16" fillId="43" borderId="50" xfId="0" applyFont="1" applyFill="1" applyBorder="1" applyAlignment="1">
      <alignment horizontal="center" vertical="center" wrapText="1"/>
    </xf>
    <xf numFmtId="0" fontId="17" fillId="44" borderId="50" xfId="0" applyFont="1" applyFill="1" applyBorder="1" applyAlignment="1">
      <alignment horizontal="left" vertical="center" wrapText="1"/>
    </xf>
    <xf numFmtId="0" fontId="17" fillId="44" borderId="51" xfId="0" applyFont="1" applyFill="1" applyBorder="1" applyAlignment="1">
      <alignment horizontal="left" vertical="center" wrapText="1"/>
    </xf>
    <xf numFmtId="0" fontId="0" fillId="0" borderId="10" xfId="0"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Font="1" applyFill="1" applyBorder="1" applyAlignment="1">
      <alignment/>
    </xf>
    <xf numFmtId="0" fontId="8" fillId="0" borderId="10" xfId="0" applyFont="1" applyBorder="1" applyAlignment="1">
      <alignment/>
    </xf>
    <xf numFmtId="0" fontId="17" fillId="45" borderId="52" xfId="0" applyFont="1" applyFill="1" applyBorder="1" applyAlignment="1">
      <alignment horizontal="left" vertical="center" wrapText="1"/>
    </xf>
    <xf numFmtId="0" fontId="0" fillId="46" borderId="10" xfId="0" applyFont="1" applyFill="1" applyBorder="1" applyAlignment="1">
      <alignment wrapText="1"/>
    </xf>
    <xf numFmtId="0" fontId="0" fillId="46" borderId="0" xfId="0" applyFill="1" applyAlignment="1">
      <alignment/>
    </xf>
    <xf numFmtId="0" fontId="17" fillId="47" borderId="10" xfId="0" applyFont="1" applyFill="1" applyBorder="1" applyAlignment="1">
      <alignment horizontal="left" vertical="center" wrapText="1"/>
    </xf>
    <xf numFmtId="0" fontId="17" fillId="47" borderId="51" xfId="0" applyFont="1" applyFill="1" applyBorder="1" applyAlignment="1">
      <alignment horizontal="left" vertical="center" wrapText="1"/>
    </xf>
    <xf numFmtId="0" fontId="0" fillId="14" borderId="0" xfId="0" applyFill="1" applyAlignment="1">
      <alignment/>
    </xf>
    <xf numFmtId="0" fontId="17" fillId="48" borderId="10" xfId="0" applyFont="1" applyFill="1" applyBorder="1" applyAlignment="1">
      <alignment horizontal="left" vertical="center" wrapText="1"/>
    </xf>
    <xf numFmtId="0" fontId="17" fillId="48" borderId="51" xfId="0" applyFont="1" applyFill="1" applyBorder="1" applyAlignment="1">
      <alignment horizontal="left" vertical="center" wrapText="1"/>
    </xf>
    <xf numFmtId="0" fontId="0" fillId="13" borderId="0" xfId="0" applyFill="1" applyAlignment="1">
      <alignment/>
    </xf>
    <xf numFmtId="0" fontId="17" fillId="49" borderId="10" xfId="0" applyFont="1" applyFill="1" applyBorder="1" applyAlignment="1">
      <alignment vertical="center" wrapText="1"/>
    </xf>
    <xf numFmtId="0" fontId="17" fillId="44" borderId="10" xfId="0" applyFont="1" applyFill="1" applyBorder="1" applyAlignment="1">
      <alignment vertical="center" wrapText="1"/>
    </xf>
    <xf numFmtId="0" fontId="0" fillId="14" borderId="10" xfId="0" applyFont="1" applyFill="1" applyBorder="1" applyAlignment="1">
      <alignment vertical="center" wrapText="1"/>
    </xf>
    <xf numFmtId="0" fontId="0" fillId="13" borderId="10" xfId="0" applyFont="1" applyFill="1" applyBorder="1" applyAlignment="1">
      <alignment vertical="center" wrapText="1"/>
    </xf>
    <xf numFmtId="0" fontId="0" fillId="0" borderId="10" xfId="0" applyFont="1" applyBorder="1" applyAlignment="1">
      <alignment vertical="center" wrapText="1"/>
    </xf>
    <xf numFmtId="0" fontId="8" fillId="0" borderId="10" xfId="0" applyFont="1" applyBorder="1" applyAlignment="1">
      <alignment horizontal="center"/>
    </xf>
    <xf numFmtId="0" fontId="0" fillId="46" borderId="10" xfId="0" applyFont="1" applyFill="1" applyBorder="1" applyAlignment="1">
      <alignment/>
    </xf>
    <xf numFmtId="0" fontId="0" fillId="14" borderId="10" xfId="0" applyFont="1" applyFill="1" applyBorder="1" applyAlignment="1">
      <alignment/>
    </xf>
    <xf numFmtId="0" fontId="0" fillId="13" borderId="10" xfId="0" applyFont="1" applyFill="1" applyBorder="1" applyAlignment="1">
      <alignment/>
    </xf>
    <xf numFmtId="0" fontId="17" fillId="45" borderId="53" xfId="0" applyFont="1" applyFill="1" applyBorder="1" applyAlignment="1">
      <alignment horizontal="left" vertical="center" wrapText="1"/>
    </xf>
    <xf numFmtId="0" fontId="8" fillId="0" borderId="10" xfId="0" applyFont="1" applyFill="1" applyBorder="1" applyAlignment="1">
      <alignment/>
    </xf>
    <xf numFmtId="0" fontId="17" fillId="45" borderId="49" xfId="0" applyFont="1" applyFill="1" applyBorder="1" applyAlignment="1">
      <alignment horizontal="left" vertical="center" wrapText="1"/>
    </xf>
    <xf numFmtId="0" fontId="17" fillId="44" borderId="0" xfId="0" applyFont="1" applyFill="1" applyBorder="1" applyAlignment="1">
      <alignment horizontal="left" vertical="center" wrapText="1"/>
    </xf>
    <xf numFmtId="0" fontId="0" fillId="0" borderId="10" xfId="0" applyFont="1" applyFill="1" applyBorder="1" applyAlignment="1">
      <alignment vertical="center" wrapText="1"/>
    </xf>
    <xf numFmtId="0" fontId="63" fillId="0" borderId="10" xfId="0" applyFont="1" applyFill="1" applyBorder="1" applyAlignment="1">
      <alignment vertical="center" wrapText="1"/>
    </xf>
    <xf numFmtId="0" fontId="64" fillId="0" borderId="10" xfId="0" applyFont="1" applyFill="1" applyBorder="1" applyAlignment="1">
      <alignment horizontal="left" vertical="center" wrapText="1"/>
    </xf>
    <xf numFmtId="0" fontId="64" fillId="0" borderId="51" xfId="0" applyFont="1" applyFill="1" applyBorder="1" applyAlignment="1">
      <alignment horizontal="left" vertical="center" wrapText="1"/>
    </xf>
    <xf numFmtId="0" fontId="63" fillId="0" borderId="0" xfId="0" applyFont="1" applyFill="1" applyAlignment="1">
      <alignment/>
    </xf>
    <xf numFmtId="0" fontId="0" fillId="0" borderId="22" xfId="0" applyFont="1" applyBorder="1" applyAlignment="1">
      <alignment wrapText="1"/>
    </xf>
    <xf numFmtId="0" fontId="0" fillId="0" borderId="22" xfId="0" applyFont="1" applyBorder="1" applyAlignment="1">
      <alignment/>
    </xf>
    <xf numFmtId="0" fontId="2" fillId="0" borderId="10" xfId="54" applyFont="1" applyBorder="1" applyAlignment="1">
      <alignment horizontal="center" vertical="center"/>
      <protection/>
    </xf>
    <xf numFmtId="0" fontId="2" fillId="0" borderId="10" xfId="54" applyNumberFormat="1" applyFont="1" applyBorder="1" applyAlignment="1">
      <alignment horizontal="center" vertical="center" wrapText="1"/>
      <protection/>
    </xf>
    <xf numFmtId="0" fontId="2" fillId="0" borderId="10" xfId="46" applyFont="1" applyFill="1" applyBorder="1" applyAlignment="1" applyProtection="1">
      <alignment horizontal="center" vertical="center" wrapText="1"/>
      <protection/>
    </xf>
    <xf numFmtId="0" fontId="0" fillId="14" borderId="10"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54" applyFont="1" applyFill="1" applyBorder="1" applyAlignment="1">
      <alignment horizontal="center" vertical="center" wrapText="1"/>
      <protection/>
    </xf>
    <xf numFmtId="0" fontId="0" fillId="0" borderId="10" xfId="0" applyFont="1" applyBorder="1" applyAlignment="1">
      <alignment horizontal="left" vertical="center" wrapText="1"/>
    </xf>
    <xf numFmtId="0" fontId="0" fillId="46" borderId="10" xfId="0" applyFont="1" applyFill="1" applyBorder="1" applyAlignment="1">
      <alignment horizontal="left" wrapText="1"/>
    </xf>
    <xf numFmtId="0" fontId="0" fillId="46" borderId="0" xfId="0" applyFill="1" applyAlignment="1">
      <alignment horizontal="left"/>
    </xf>
    <xf numFmtId="0" fontId="0" fillId="0" borderId="10" xfId="0" applyFont="1" applyBorder="1" applyAlignment="1">
      <alignment horizontal="left" wrapText="1"/>
    </xf>
    <xf numFmtId="0" fontId="0" fillId="0" borderId="10" xfId="0" applyFont="1" applyBorder="1" applyAlignment="1">
      <alignment horizontal="left"/>
    </xf>
    <xf numFmtId="0" fontId="0" fillId="0" borderId="10" xfId="0" applyBorder="1" applyAlignment="1">
      <alignment horizontal="left" wrapText="1"/>
    </xf>
    <xf numFmtId="0" fontId="0" fillId="14" borderId="10" xfId="0" applyFont="1" applyFill="1" applyBorder="1" applyAlignment="1">
      <alignment horizontal="left" wrapText="1"/>
    </xf>
    <xf numFmtId="0" fontId="0" fillId="0" borderId="10" xfId="0" applyFont="1" applyFill="1" applyBorder="1" applyAlignment="1">
      <alignment horizontal="left" wrapText="1"/>
    </xf>
    <xf numFmtId="0" fontId="63" fillId="0" borderId="10" xfId="0" applyFont="1" applyFill="1" applyBorder="1" applyAlignment="1">
      <alignment horizontal="left"/>
    </xf>
    <xf numFmtId="0" fontId="0" fillId="13" borderId="10" xfId="0" applyFont="1" applyFill="1" applyBorder="1" applyAlignment="1">
      <alignment horizontal="left" wrapText="1"/>
    </xf>
    <xf numFmtId="0" fontId="0" fillId="0" borderId="54" xfId="0" applyFont="1" applyFill="1" applyBorder="1" applyAlignment="1">
      <alignment horizontal="left" wrapText="1"/>
    </xf>
    <xf numFmtId="0" fontId="2" fillId="0" borderId="22" xfId="54" applyFont="1" applyBorder="1" applyAlignment="1">
      <alignment horizontal="center" vertical="center" wrapText="1"/>
      <protection/>
    </xf>
    <xf numFmtId="49" fontId="2" fillId="0" borderId="22" xfId="54" applyNumberFormat="1" applyFont="1" applyBorder="1" applyAlignment="1">
      <alignment horizontal="left" vertical="center" wrapText="1"/>
      <protection/>
    </xf>
    <xf numFmtId="0" fontId="2" fillId="0" borderId="22" xfId="46" applyFont="1" applyFill="1" applyBorder="1" applyAlignment="1" applyProtection="1">
      <alignment horizontal="center" vertical="center" wrapText="1"/>
      <protection/>
    </xf>
    <xf numFmtId="0" fontId="2" fillId="0" borderId="22" xfId="54" applyFont="1" applyFill="1" applyBorder="1" applyAlignment="1">
      <alignment horizontal="center" vertical="center" wrapText="1"/>
      <protection/>
    </xf>
    <xf numFmtId="0" fontId="2" fillId="0" borderId="22" xfId="54" applyBorder="1" applyAlignment="1">
      <alignment horizontal="center" vertical="center"/>
      <protection/>
    </xf>
    <xf numFmtId="0" fontId="0" fillId="0" borderId="22" xfId="0" applyFont="1" applyFill="1" applyBorder="1" applyAlignment="1">
      <alignment/>
    </xf>
    <xf numFmtId="0" fontId="0" fillId="0" borderId="10" xfId="0"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wrapText="1"/>
    </xf>
    <xf numFmtId="0" fontId="2" fillId="0" borderId="10" xfId="0" applyFont="1" applyFill="1" applyBorder="1" applyAlignment="1">
      <alignment/>
    </xf>
    <xf numFmtId="0" fontId="2" fillId="0" borderId="10" xfId="0" applyFont="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wrapText="1"/>
    </xf>
    <xf numFmtId="0" fontId="2" fillId="0" borderId="10" xfId="0" applyFont="1" applyBorder="1" applyAlignment="1">
      <alignment vertical="center" wrapText="1"/>
    </xf>
    <xf numFmtId="0" fontId="2" fillId="0" borderId="22" xfId="0" applyFont="1" applyBorder="1" applyAlignment="1">
      <alignment vertical="center" wrapText="1"/>
    </xf>
    <xf numFmtId="0" fontId="2" fillId="0" borderId="22" xfId="0" applyFont="1" applyBorder="1" applyAlignment="1">
      <alignment wrapText="1"/>
    </xf>
    <xf numFmtId="0" fontId="0" fillId="0" borderId="22" xfId="0" applyFont="1" applyFill="1" applyBorder="1" applyAlignment="1">
      <alignment horizontal="left" wrapText="1"/>
    </xf>
    <xf numFmtId="0" fontId="0" fillId="0" borderId="55" xfId="0" applyBorder="1" applyAlignment="1">
      <alignment horizontal="center"/>
    </xf>
    <xf numFmtId="0" fontId="0" fillId="0" borderId="55" xfId="0" applyBorder="1" applyAlignment="1">
      <alignment/>
    </xf>
    <xf numFmtId="0" fontId="2" fillId="0" borderId="22" xfId="0" applyFont="1" applyFill="1" applyBorder="1" applyAlignment="1">
      <alignment horizontal="left" vertical="center" wrapText="1"/>
    </xf>
    <xf numFmtId="0" fontId="2" fillId="50" borderId="10" xfId="54" applyFont="1" applyFill="1" applyBorder="1" applyAlignment="1">
      <alignment horizontal="center" vertical="center" wrapText="1"/>
      <protection/>
    </xf>
    <xf numFmtId="0" fontId="18" fillId="0" borderId="56" xfId="0" applyFont="1" applyBorder="1" applyAlignment="1">
      <alignment horizontal="justify"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7" xfId="0" applyFont="1" applyBorder="1" applyAlignment="1">
      <alignment vertical="center" wrapText="1"/>
    </xf>
    <xf numFmtId="0" fontId="18" fillId="0" borderId="13" xfId="0" applyFont="1" applyBorder="1" applyAlignment="1">
      <alignment horizontal="justify" vertical="center" wrapText="1"/>
    </xf>
    <xf numFmtId="0" fontId="18" fillId="0" borderId="17" xfId="0" applyFont="1" applyBorder="1" applyAlignment="1">
      <alignment horizontal="justify" vertical="center" wrapText="1"/>
    </xf>
    <xf numFmtId="0" fontId="18" fillId="0" borderId="51" xfId="0" applyFont="1" applyBorder="1" applyAlignment="1">
      <alignment vertical="center" wrapText="1"/>
    </xf>
    <xf numFmtId="0" fontId="18" fillId="0" borderId="19" xfId="0" applyFont="1" applyBorder="1" applyAlignment="1">
      <alignment horizontal="justify" vertical="center" wrapText="1"/>
    </xf>
    <xf numFmtId="0" fontId="18" fillId="0" borderId="20" xfId="0" applyFont="1" applyBorder="1" applyAlignment="1">
      <alignment horizontal="justify" vertical="center" wrapText="1"/>
    </xf>
    <xf numFmtId="0" fontId="18" fillId="0" borderId="58" xfId="0" applyFont="1" applyBorder="1" applyAlignment="1">
      <alignment vertical="center" wrapText="1"/>
    </xf>
    <xf numFmtId="0" fontId="18" fillId="0" borderId="10" xfId="0" applyFont="1" applyBorder="1" applyAlignment="1">
      <alignment horizontal="left" vertical="center" wrapText="1"/>
    </xf>
    <xf numFmtId="0" fontId="19" fillId="33" borderId="10" xfId="0" applyFont="1" applyFill="1" applyBorder="1" applyAlignment="1">
      <alignment horizontal="center" vertical="center" wrapText="1"/>
    </xf>
    <xf numFmtId="0" fontId="22" fillId="36" borderId="10" xfId="0" applyFont="1" applyFill="1" applyBorder="1" applyAlignment="1">
      <alignment horizontal="center" vertical="center" wrapText="1"/>
    </xf>
    <xf numFmtId="0" fontId="2" fillId="0" borderId="0" xfId="54" applyFont="1" applyAlignment="1">
      <alignment vertical="center"/>
      <protection/>
    </xf>
    <xf numFmtId="0" fontId="2" fillId="0" borderId="0" xfId="54" applyFont="1" applyBorder="1">
      <alignment/>
      <protection/>
    </xf>
    <xf numFmtId="0" fontId="2" fillId="0" borderId="0" xfId="54" applyFont="1" applyBorder="1" applyAlignment="1">
      <alignment wrapText="1"/>
      <protection/>
    </xf>
    <xf numFmtId="0" fontId="2" fillId="0" borderId="0" xfId="54" applyBorder="1" applyAlignment="1">
      <alignment wrapText="1"/>
      <protection/>
    </xf>
    <xf numFmtId="0" fontId="2" fillId="0" borderId="22" xfId="0" applyFont="1" applyFill="1" applyBorder="1" applyAlignment="1">
      <alignment wrapText="1"/>
    </xf>
    <xf numFmtId="0" fontId="0" fillId="0" borderId="0" xfId="0" applyBorder="1" applyAlignment="1">
      <alignment vertic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Fill="1" applyBorder="1" applyAlignment="1">
      <alignment/>
    </xf>
    <xf numFmtId="0" fontId="0" fillId="0" borderId="0" xfId="0" applyFill="1" applyBorder="1" applyAlignment="1">
      <alignment vertical="center" wrapText="1"/>
    </xf>
    <xf numFmtId="0" fontId="0" fillId="0" borderId="10" xfId="0" applyFont="1" applyFill="1" applyBorder="1" applyAlignment="1">
      <alignment horizontal="left" vertical="top" wrapText="1"/>
    </xf>
    <xf numFmtId="0" fontId="18" fillId="0" borderId="10" xfId="0" applyFont="1" applyBorder="1" applyAlignment="1">
      <alignment vertical="top" wrapText="1"/>
    </xf>
    <xf numFmtId="0" fontId="18" fillId="51" borderId="51" xfId="0" applyFont="1" applyFill="1" applyBorder="1" applyAlignment="1">
      <alignment horizontal="center" vertical="center" wrapText="1"/>
    </xf>
    <xf numFmtId="0" fontId="3" fillId="36" borderId="10" xfId="54" applyFont="1" applyFill="1" applyBorder="1" applyAlignment="1">
      <alignment horizontal="center" vertical="center"/>
      <protection/>
    </xf>
    <xf numFmtId="0" fontId="2" fillId="0" borderId="11" xfId="54" applyFont="1" applyBorder="1" applyAlignment="1">
      <alignment horizontal="center" vertical="center" wrapText="1"/>
      <protection/>
    </xf>
    <xf numFmtId="16" fontId="2" fillId="0" borderId="10" xfId="54" applyNumberFormat="1" applyFont="1" applyFill="1" applyBorder="1" applyAlignment="1">
      <alignment vertical="top" wrapText="1"/>
      <protection/>
    </xf>
    <xf numFmtId="0" fontId="2" fillId="0" borderId="54" xfId="54" applyFont="1" applyBorder="1" applyAlignment="1">
      <alignment horizontal="center" vertical="center" wrapText="1"/>
      <protection/>
    </xf>
    <xf numFmtId="0" fontId="2" fillId="0" borderId="22" xfId="54" applyFont="1" applyBorder="1" applyAlignment="1">
      <alignment vertical="center" wrapText="1"/>
      <protection/>
    </xf>
    <xf numFmtId="0" fontId="2" fillId="0" borderId="11" xfId="54" applyFont="1" applyBorder="1" applyAlignment="1">
      <alignment vertical="center" wrapText="1"/>
      <protection/>
    </xf>
    <xf numFmtId="0" fontId="18" fillId="0" borderId="10" xfId="0" applyFont="1" applyBorder="1" applyAlignment="1">
      <alignment vertical="center" wrapText="1"/>
    </xf>
    <xf numFmtId="0" fontId="3" fillId="0" borderId="22" xfId="0" applyFont="1" applyBorder="1" applyAlignment="1">
      <alignment horizontal="center" vertical="top" wrapText="1"/>
    </xf>
    <xf numFmtId="0" fontId="0" fillId="0" borderId="54" xfId="0" applyBorder="1" applyAlignment="1">
      <alignment horizontal="center" vertical="top" wrapText="1"/>
    </xf>
    <xf numFmtId="0" fontId="18" fillId="0" borderId="22" xfId="0" applyFont="1" applyBorder="1" applyAlignment="1">
      <alignment horizontal="center" vertical="top" wrapText="1"/>
    </xf>
    <xf numFmtId="0" fontId="18" fillId="0" borderId="54" xfId="0" applyFont="1" applyBorder="1" applyAlignment="1">
      <alignment horizontal="center" vertical="top"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17"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4" fontId="21" fillId="0" borderId="10" xfId="0" applyNumberFormat="1" applyFont="1" applyFill="1" applyBorder="1" applyAlignment="1">
      <alignment horizontal="center" vertical="center" wrapText="1"/>
    </xf>
    <xf numFmtId="0" fontId="2" fillId="0" borderId="22" xfId="54" applyBorder="1" applyAlignment="1">
      <alignment horizontal="center" vertical="center" wrapText="1"/>
      <protection/>
    </xf>
    <xf numFmtId="0" fontId="2" fillId="0" borderId="54" xfId="54" applyBorder="1" applyAlignment="1">
      <alignment horizontal="center" vertical="center" wrapText="1"/>
      <protection/>
    </xf>
    <xf numFmtId="0" fontId="2" fillId="0" borderId="11" xfId="54" applyBorder="1" applyAlignment="1">
      <alignment horizontal="center" vertical="center" wrapText="1"/>
      <protection/>
    </xf>
    <xf numFmtId="49" fontId="2" fillId="0" borderId="22" xfId="54" applyNumberFormat="1" applyBorder="1" applyAlignment="1">
      <alignment horizontal="left" vertical="center" wrapText="1"/>
      <protection/>
    </xf>
    <xf numFmtId="49" fontId="2" fillId="0" borderId="54" xfId="54" applyNumberFormat="1" applyBorder="1" applyAlignment="1">
      <alignment horizontal="left" vertical="center" wrapText="1"/>
      <protection/>
    </xf>
    <xf numFmtId="49" fontId="2" fillId="0" borderId="22" xfId="54" applyNumberFormat="1" applyBorder="1" applyAlignment="1">
      <alignment horizontal="center" vertical="center" wrapText="1"/>
      <protection/>
    </xf>
    <xf numFmtId="49" fontId="2" fillId="0" borderId="54" xfId="54" applyNumberFormat="1" applyBorder="1" applyAlignment="1">
      <alignment horizontal="center" vertical="center" wrapText="1"/>
      <protection/>
    </xf>
    <xf numFmtId="49" fontId="2" fillId="0" borderId="11" xfId="54" applyNumberFormat="1" applyBorder="1" applyAlignment="1">
      <alignment horizontal="center" vertical="center" wrapText="1"/>
      <protection/>
    </xf>
    <xf numFmtId="0" fontId="3" fillId="0" borderId="10" xfId="0" applyFont="1" applyBorder="1" applyAlignment="1">
      <alignment horizontal="center"/>
    </xf>
    <xf numFmtId="17" fontId="3" fillId="0" borderId="10" xfId="0" applyNumberFormat="1" applyFont="1" applyBorder="1" applyAlignment="1">
      <alignment horizontal="center"/>
    </xf>
    <xf numFmtId="0" fontId="2" fillId="0" borderId="22" xfId="54" applyBorder="1" applyAlignment="1">
      <alignment horizontal="center" vertical="center"/>
      <protection/>
    </xf>
    <xf numFmtId="0" fontId="2" fillId="0" borderId="54" xfId="54" applyBorder="1" applyAlignment="1">
      <alignment horizontal="center" vertical="center"/>
      <protection/>
    </xf>
    <xf numFmtId="0" fontId="2" fillId="0" borderId="11" xfId="54" applyBorder="1" applyAlignment="1">
      <alignment horizontal="center" vertical="center"/>
      <protection/>
    </xf>
    <xf numFmtId="0" fontId="2" fillId="0" borderId="22" xfId="54" applyNumberFormat="1" applyFont="1" applyBorder="1" applyAlignment="1">
      <alignment horizontal="center" vertical="center" wrapText="1"/>
      <protection/>
    </xf>
    <xf numFmtId="0" fontId="2" fillId="0" borderId="54" xfId="54" applyNumberFormat="1" applyFont="1" applyBorder="1" applyAlignment="1">
      <alignment horizontal="center" vertical="center" wrapText="1"/>
      <protection/>
    </xf>
    <xf numFmtId="0" fontId="2" fillId="0" borderId="11" xfId="54" applyNumberFormat="1" applyFont="1" applyBorder="1" applyAlignment="1">
      <alignment horizontal="center" vertical="center" wrapText="1"/>
      <protection/>
    </xf>
    <xf numFmtId="0" fontId="15" fillId="0" borderId="10" xfId="54" applyFont="1" applyFill="1" applyBorder="1" applyAlignment="1">
      <alignment horizontal="center" vertical="center"/>
      <protection/>
    </xf>
    <xf numFmtId="0" fontId="5" fillId="36" borderId="10" xfId="0" applyFont="1" applyFill="1" applyBorder="1" applyAlignment="1">
      <alignment horizontal="center" vertical="center"/>
    </xf>
    <xf numFmtId="0" fontId="3" fillId="36" borderId="10" xfId="54" applyFont="1" applyFill="1" applyBorder="1" applyAlignment="1">
      <alignment horizontal="center" vertical="center"/>
      <protection/>
    </xf>
    <xf numFmtId="0" fontId="3" fillId="36" borderId="10" xfId="54" applyFont="1" applyFill="1" applyBorder="1" applyAlignment="1">
      <alignment horizontal="center" vertical="center" wrapText="1"/>
      <protection/>
    </xf>
    <xf numFmtId="49" fontId="2" fillId="0" borderId="22" xfId="54" applyNumberFormat="1" applyFont="1" applyBorder="1" applyAlignment="1">
      <alignment horizontal="left" vertical="center" wrapText="1"/>
      <protection/>
    </xf>
    <xf numFmtId="49" fontId="2" fillId="0" borderId="54" xfId="54" applyNumberFormat="1" applyFont="1" applyBorder="1" applyAlignment="1">
      <alignment horizontal="left" vertical="center" wrapText="1"/>
      <protection/>
    </xf>
    <xf numFmtId="49" fontId="2" fillId="0" borderId="11" xfId="54" applyNumberFormat="1" applyFont="1" applyBorder="1" applyAlignment="1">
      <alignment horizontal="left" vertical="center" wrapText="1"/>
      <protection/>
    </xf>
    <xf numFmtId="0" fontId="65" fillId="0" borderId="22" xfId="46" applyFont="1" applyFill="1" applyBorder="1" applyAlignment="1" applyProtection="1">
      <alignment horizontal="center" vertical="center" wrapText="1"/>
      <protection/>
    </xf>
    <xf numFmtId="0" fontId="65" fillId="0" borderId="54" xfId="46" applyFont="1" applyFill="1" applyBorder="1" applyAlignment="1" applyProtection="1">
      <alignment horizontal="center" vertical="center" wrapText="1"/>
      <protection/>
    </xf>
    <xf numFmtId="0" fontId="65" fillId="0" borderId="11" xfId="46" applyFont="1" applyFill="1" applyBorder="1" applyAlignment="1" applyProtection="1">
      <alignment horizontal="center" vertical="center" wrapText="1"/>
      <protection/>
    </xf>
    <xf numFmtId="0" fontId="2" fillId="0" borderId="22" xfId="54" applyFill="1" applyBorder="1" applyAlignment="1">
      <alignment horizontal="center" vertical="center" wrapText="1"/>
      <protection/>
    </xf>
    <xf numFmtId="0" fontId="2" fillId="0" borderId="54" xfId="54" applyFill="1" applyBorder="1" applyAlignment="1">
      <alignment horizontal="center" vertical="center" wrapText="1"/>
      <protection/>
    </xf>
    <xf numFmtId="0" fontId="2" fillId="0" borderId="11" xfId="54" applyFill="1" applyBorder="1" applyAlignment="1">
      <alignment horizontal="center" vertical="center" wrapText="1"/>
      <protection/>
    </xf>
    <xf numFmtId="0" fontId="2" fillId="0" borderId="54" xfId="46" applyFont="1" applyFill="1" applyBorder="1" applyAlignment="1" applyProtection="1">
      <alignment horizontal="center" vertical="center" wrapText="1"/>
      <protection/>
    </xf>
    <xf numFmtId="0" fontId="2" fillId="0" borderId="11" xfId="46" applyFont="1" applyFill="1" applyBorder="1" applyAlignment="1" applyProtection="1">
      <alignment horizontal="center" vertical="center" wrapText="1"/>
      <protection/>
    </xf>
    <xf numFmtId="0" fontId="8" fillId="0" borderId="22" xfId="0" applyFont="1" applyBorder="1" applyAlignment="1">
      <alignment horizontal="center" vertical="top" wrapText="1"/>
    </xf>
    <xf numFmtId="0" fontId="8" fillId="0" borderId="54" xfId="0" applyFont="1" applyBorder="1" applyAlignment="1">
      <alignment horizontal="center" vertical="top" wrapText="1"/>
    </xf>
    <xf numFmtId="0" fontId="8" fillId="0" borderId="11" xfId="0" applyFont="1" applyBorder="1" applyAlignment="1">
      <alignment horizontal="center" vertical="top" wrapText="1"/>
    </xf>
    <xf numFmtId="0" fontId="2" fillId="0" borderId="22" xfId="46" applyFont="1" applyFill="1" applyBorder="1" applyAlignment="1" applyProtection="1">
      <alignment horizontal="center" vertical="center" wrapText="1"/>
      <protection/>
    </xf>
    <xf numFmtId="0" fontId="2" fillId="0" borderId="22" xfId="54" applyFont="1" applyFill="1" applyBorder="1" applyAlignment="1">
      <alignment horizontal="center" vertical="center" wrapText="1"/>
      <protection/>
    </xf>
    <xf numFmtId="0" fontId="2" fillId="0" borderId="54"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22" xfId="54" applyFont="1" applyBorder="1" applyAlignment="1">
      <alignment horizontal="center" vertical="center"/>
      <protection/>
    </xf>
    <xf numFmtId="0" fontId="2" fillId="0" borderId="54" xfId="54" applyFont="1" applyBorder="1" applyAlignment="1">
      <alignment horizontal="center" vertical="center"/>
      <protection/>
    </xf>
    <xf numFmtId="0" fontId="2" fillId="0" borderId="11" xfId="54" applyFont="1" applyBorder="1" applyAlignment="1">
      <alignment horizontal="center" vertical="center"/>
      <protection/>
    </xf>
    <xf numFmtId="0" fontId="2" fillId="0" borderId="22" xfId="54" applyFont="1" applyBorder="1" applyAlignment="1">
      <alignment horizontal="center" vertical="center" wrapText="1"/>
      <protection/>
    </xf>
    <xf numFmtId="0" fontId="2" fillId="0" borderId="54" xfId="54" applyFont="1" applyBorder="1" applyAlignment="1">
      <alignment horizontal="center" vertical="center" wrapText="1"/>
      <protection/>
    </xf>
    <xf numFmtId="0" fontId="2" fillId="0" borderId="22" xfId="54" applyFont="1" applyFill="1" applyBorder="1" applyAlignment="1">
      <alignment horizontal="center" vertical="center" wrapText="1"/>
      <protection/>
    </xf>
    <xf numFmtId="0" fontId="2" fillId="0" borderId="54" xfId="54" applyFont="1" applyFill="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10" xfId="54" applyFont="1" applyBorder="1" applyAlignment="1">
      <alignment horizontal="center" vertical="center" wrapText="1"/>
      <protection/>
    </xf>
    <xf numFmtId="49" fontId="2" fillId="0" borderId="10" xfId="54" applyNumberFormat="1" applyFont="1" applyBorder="1" applyAlignment="1">
      <alignment horizontal="center" vertical="center" wrapText="1"/>
      <protection/>
    </xf>
    <xf numFmtId="0" fontId="2" fillId="0" borderId="22" xfId="54" applyFont="1" applyBorder="1" applyAlignment="1">
      <alignment horizontal="left" vertical="center" wrapText="1"/>
      <protection/>
    </xf>
    <xf numFmtId="0" fontId="2" fillId="0" borderId="11" xfId="54" applyFont="1" applyBorder="1" applyAlignment="1">
      <alignment horizontal="left" vertical="center"/>
      <protection/>
    </xf>
    <xf numFmtId="0" fontId="2" fillId="0" borderId="11" xfId="54" applyFont="1" applyBorder="1" applyAlignment="1">
      <alignment horizontal="left" vertical="center" wrapText="1"/>
      <protection/>
    </xf>
    <xf numFmtId="49" fontId="2" fillId="0" borderId="22" xfId="54" applyNumberFormat="1" applyFont="1" applyBorder="1" applyAlignment="1">
      <alignment horizontal="center" vertical="center" wrapText="1"/>
      <protection/>
    </xf>
    <xf numFmtId="49" fontId="2" fillId="0" borderId="11" xfId="54"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2" fillId="0" borderId="10" xfId="46" applyFont="1" applyFill="1" applyBorder="1" applyAlignment="1" applyProtection="1">
      <alignment vertical="center" wrapText="1"/>
      <protection/>
    </xf>
    <xf numFmtId="0" fontId="2" fillId="0" borderId="10" xfId="46" applyFont="1" applyFill="1" applyBorder="1" applyAlignment="1" applyProtection="1">
      <alignment horizontal="justify" vertical="center" wrapText="1"/>
      <protection/>
    </xf>
    <xf numFmtId="0" fontId="10" fillId="33" borderId="10" xfId="54" applyFont="1" applyFill="1" applyBorder="1" applyAlignment="1">
      <alignment horizontal="center" vertical="center"/>
      <protection/>
    </xf>
    <xf numFmtId="0" fontId="3" fillId="0" borderId="10" xfId="54" applyFont="1" applyBorder="1" applyAlignment="1">
      <alignment horizontal="center" vertical="center"/>
      <protection/>
    </xf>
    <xf numFmtId="0" fontId="8" fillId="37" borderId="10" xfId="0" applyFont="1" applyFill="1" applyBorder="1" applyAlignment="1">
      <alignment horizontal="center" vertical="center" wrapText="1"/>
    </xf>
    <xf numFmtId="0" fontId="13" fillId="38" borderId="0" xfId="55" applyFont="1" applyFill="1" applyAlignment="1">
      <alignment horizontal="center" vertical="center"/>
      <protection/>
    </xf>
    <xf numFmtId="0" fontId="12" fillId="38" borderId="59" xfId="55" applyFont="1" applyFill="1" applyBorder="1" applyAlignment="1">
      <alignment horizontal="center" vertical="center"/>
      <protection/>
    </xf>
    <xf numFmtId="0" fontId="12" fillId="38" borderId="60" xfId="55" applyFont="1" applyFill="1" applyBorder="1" applyAlignment="1">
      <alignment horizontal="center" vertical="center"/>
      <protection/>
    </xf>
    <xf numFmtId="0" fontId="12" fillId="38" borderId="61" xfId="55" applyFont="1" applyFill="1" applyBorder="1" applyAlignment="1">
      <alignment horizontal="center" vertical="center"/>
      <protection/>
    </xf>
    <xf numFmtId="0" fontId="3" fillId="38" borderId="30" xfId="55" applyFont="1" applyFill="1" applyBorder="1" applyAlignment="1">
      <alignment horizontal="center" vertical="center"/>
      <protection/>
    </xf>
    <xf numFmtId="0" fontId="13" fillId="38" borderId="0" xfId="55" applyFont="1" applyFill="1" applyAlignment="1">
      <alignment horizontal="center" vertical="center" textRotation="255"/>
      <protection/>
    </xf>
    <xf numFmtId="0" fontId="3" fillId="38" borderId="25" xfId="55" applyFont="1" applyFill="1" applyBorder="1" applyAlignment="1">
      <alignment horizontal="center" vertical="center"/>
      <protection/>
    </xf>
    <xf numFmtId="0" fontId="5" fillId="0" borderId="45" xfId="56" applyFont="1" applyFill="1" applyBorder="1" applyAlignment="1">
      <alignment horizontal="center" vertical="center" wrapText="1"/>
      <protection/>
    </xf>
    <xf numFmtId="0" fontId="5" fillId="0" borderId="25" xfId="56" applyFont="1" applyFill="1" applyBorder="1" applyAlignment="1">
      <alignment horizontal="center" vertical="center" wrapText="1"/>
      <protection/>
    </xf>
    <xf numFmtId="0" fontId="5" fillId="0" borderId="27" xfId="56" applyFont="1" applyFill="1" applyBorder="1" applyAlignment="1">
      <alignment horizontal="center" vertical="center" wrapText="1"/>
      <protection/>
    </xf>
    <xf numFmtId="0" fontId="5" fillId="0" borderId="43" xfId="56" applyFont="1" applyFill="1" applyBorder="1" applyAlignment="1">
      <alignment horizontal="center" vertical="center" wrapText="1"/>
      <protection/>
    </xf>
    <xf numFmtId="0" fontId="5" fillId="0" borderId="0" xfId="56" applyFont="1" applyFill="1" applyBorder="1" applyAlignment="1">
      <alignment horizontal="center" vertical="center" wrapText="1"/>
      <protection/>
    </xf>
    <xf numFmtId="0" fontId="5" fillId="0" borderId="30" xfId="56" applyFont="1" applyFill="1" applyBorder="1" applyAlignment="1">
      <alignment horizontal="center" vertical="center" wrapText="1"/>
      <protection/>
    </xf>
    <xf numFmtId="0" fontId="5" fillId="0" borderId="47" xfId="56" applyFont="1" applyFill="1" applyBorder="1" applyAlignment="1">
      <alignment horizontal="center" vertical="center" wrapText="1"/>
      <protection/>
    </xf>
    <xf numFmtId="0" fontId="5" fillId="0" borderId="40" xfId="56" applyFont="1" applyFill="1" applyBorder="1" applyAlignment="1">
      <alignment horizontal="center" vertical="center" wrapText="1"/>
      <protection/>
    </xf>
    <xf numFmtId="0" fontId="5" fillId="0" borderId="46" xfId="56" applyFont="1" applyFill="1" applyBorder="1" applyAlignment="1">
      <alignment horizontal="center" vertical="center" wrapText="1"/>
      <protection/>
    </xf>
    <xf numFmtId="0" fontId="5" fillId="0" borderId="62" xfId="56" applyFont="1" applyFill="1" applyBorder="1" applyAlignment="1">
      <alignment horizontal="center" vertical="center" wrapText="1"/>
      <protection/>
    </xf>
    <xf numFmtId="0" fontId="5" fillId="0" borderId="32" xfId="56" applyFont="1" applyFill="1" applyBorder="1" applyAlignment="1">
      <alignment horizontal="center" vertical="center" wrapText="1"/>
      <protection/>
    </xf>
    <xf numFmtId="0" fontId="5" fillId="0" borderId="63" xfId="56" applyFont="1" applyFill="1" applyBorder="1" applyAlignment="1">
      <alignment horizontal="center" vertical="center" wrapText="1"/>
      <protection/>
    </xf>
    <xf numFmtId="0" fontId="10" fillId="33" borderId="11" xfId="54" applyFont="1" applyFill="1" applyBorder="1" applyAlignment="1">
      <alignment horizontal="center" vertical="center"/>
      <protection/>
    </xf>
    <xf numFmtId="0" fontId="10" fillId="33" borderId="12" xfId="54" applyFont="1" applyFill="1" applyBorder="1" applyAlignment="1">
      <alignment horizontal="center" vertical="center"/>
      <protection/>
    </xf>
    <xf numFmtId="0" fontId="2" fillId="0" borderId="17" xfId="54" applyFont="1" applyFill="1" applyBorder="1" applyAlignment="1">
      <alignment horizontal="center" vertical="center" wrapText="1"/>
      <protection/>
    </xf>
    <xf numFmtId="0" fontId="2" fillId="0" borderId="10" xfId="54" applyBorder="1" applyAlignment="1">
      <alignment horizontal="center" vertical="center"/>
      <protection/>
    </xf>
    <xf numFmtId="0" fontId="2" fillId="0" borderId="10" xfId="54" applyFill="1" applyBorder="1" applyAlignment="1">
      <alignment horizontal="center" vertical="center" wrapText="1"/>
      <protection/>
    </xf>
    <xf numFmtId="0" fontId="2" fillId="0" borderId="10" xfId="54" applyFill="1" applyBorder="1" applyAlignment="1">
      <alignment horizontal="center" vertical="center"/>
      <protection/>
    </xf>
    <xf numFmtId="0" fontId="10" fillId="33" borderId="56" xfId="54" applyFont="1" applyFill="1" applyBorder="1" applyAlignment="1">
      <alignment horizontal="center" vertical="center"/>
      <protection/>
    </xf>
    <xf numFmtId="0" fontId="10" fillId="33" borderId="19" xfId="54" applyFont="1" applyFill="1" applyBorder="1" applyAlignment="1">
      <alignment horizontal="center" vertical="center"/>
      <protection/>
    </xf>
    <xf numFmtId="0" fontId="2" fillId="0" borderId="10" xfId="54" applyBorder="1" applyAlignment="1">
      <alignment horizontal="center" vertical="center" wrapText="1"/>
      <protection/>
    </xf>
    <xf numFmtId="0" fontId="2" fillId="0" borderId="12" xfId="54" applyBorder="1" applyAlignment="1">
      <alignment horizontal="center" vertical="center"/>
      <protection/>
    </xf>
    <xf numFmtId="0" fontId="10" fillId="33" borderId="64" xfId="54" applyFont="1" applyFill="1" applyBorder="1" applyAlignment="1">
      <alignment horizontal="center" vertical="center"/>
      <protection/>
    </xf>
    <xf numFmtId="0" fontId="10" fillId="33" borderId="65" xfId="54" applyFont="1" applyFill="1" applyBorder="1" applyAlignment="1">
      <alignment horizontal="center" vertical="center"/>
      <protection/>
    </xf>
    <xf numFmtId="0" fontId="10" fillId="33" borderId="66" xfId="54" applyFont="1" applyFill="1" applyBorder="1" applyAlignment="1">
      <alignment horizontal="center" vertical="center"/>
      <protection/>
    </xf>
    <xf numFmtId="0" fontId="2" fillId="0" borderId="56" xfId="54" applyFont="1" applyFill="1" applyBorder="1" applyAlignment="1">
      <alignment horizontal="center" vertical="center" wrapText="1"/>
      <protection/>
    </xf>
    <xf numFmtId="0" fontId="10" fillId="33" borderId="13" xfId="54" applyFont="1" applyFill="1" applyBorder="1" applyAlignment="1">
      <alignment horizontal="center" vertical="center" wrapText="1"/>
      <protection/>
    </xf>
    <xf numFmtId="0" fontId="10" fillId="33" borderId="20" xfId="54" applyFont="1" applyFill="1" applyBorder="1" applyAlignment="1">
      <alignment horizontal="center" vertical="center" wrapText="1"/>
      <protection/>
    </xf>
    <xf numFmtId="0" fontId="2" fillId="0" borderId="19" xfId="54" applyFont="1" applyFill="1" applyBorder="1" applyAlignment="1">
      <alignment horizontal="center" vertical="center" wrapText="1"/>
      <protection/>
    </xf>
    <xf numFmtId="0" fontId="0" fillId="46" borderId="22" xfId="0" applyFont="1" applyFill="1" applyBorder="1" applyAlignment="1">
      <alignment horizontal="center" vertical="center" wrapText="1"/>
    </xf>
    <xf numFmtId="0" fontId="0" fillId="46" borderId="54" xfId="0" applyFont="1" applyFill="1" applyBorder="1" applyAlignment="1">
      <alignment horizontal="center" vertical="center" wrapText="1"/>
    </xf>
    <xf numFmtId="0" fontId="0" fillId="46" borderId="11"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54" xfId="0" applyFont="1" applyBorder="1" applyAlignment="1">
      <alignment horizontal="left" vertical="center" wrapText="1"/>
    </xf>
    <xf numFmtId="0" fontId="0" fillId="0" borderId="11" xfId="0" applyFont="1" applyBorder="1" applyAlignment="1">
      <alignment horizontal="left" vertical="center" wrapText="1"/>
    </xf>
    <xf numFmtId="0" fontId="0" fillId="0" borderId="22" xfId="0" applyFont="1" applyBorder="1" applyAlignment="1">
      <alignment horizontal="center" vertical="center"/>
    </xf>
    <xf numFmtId="0" fontId="0" fillId="0" borderId="54"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22" xfId="0" applyFont="1" applyBorder="1" applyAlignment="1">
      <alignment horizontal="left" wrapText="1"/>
    </xf>
    <xf numFmtId="0" fontId="0" fillId="0" borderId="11" xfId="0" applyFont="1" applyBorder="1" applyAlignment="1">
      <alignment horizontal="left" wrapText="1"/>
    </xf>
    <xf numFmtId="0" fontId="0" fillId="46" borderId="22" xfId="0" applyFont="1" applyFill="1" applyBorder="1" applyAlignment="1">
      <alignment horizontal="left" vertical="center" wrapText="1"/>
    </xf>
    <xf numFmtId="0" fontId="0" fillId="46" borderId="54" xfId="0" applyFont="1" applyFill="1" applyBorder="1" applyAlignment="1">
      <alignment horizontal="left" vertical="center" wrapText="1"/>
    </xf>
    <xf numFmtId="0" fontId="0" fillId="46" borderId="11"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ORMATOS" xfId="54"/>
    <cellStyle name="Normal_Libro1" xfId="55"/>
    <cellStyle name="Normal_Mapa de riesgos de INGEOMINAS"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76">
    <dxf>
      <fill>
        <patternFill>
          <bgColor rgb="FFFF0000"/>
        </patternFill>
      </fill>
    </dxf>
    <dxf>
      <fill>
        <patternFill>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49"/>
          <bgColor indexed="11"/>
        </patternFill>
      </fill>
    </dxf>
    <dxf>
      <fill>
        <patternFill patternType="solid">
          <fgColor indexed="34"/>
          <bgColor indexed="13"/>
        </patternFill>
      </fill>
    </dxf>
    <dxf>
      <fill>
        <patternFill patternType="solid">
          <fgColor indexed="13"/>
          <bgColor indexed="51"/>
        </patternFill>
      </fill>
    </dxf>
    <dxf>
      <fill>
        <patternFill>
          <bgColor indexed="47"/>
        </patternFill>
      </fill>
    </dxf>
    <dxf>
      <font>
        <name val="Cambria"/>
        <color auto="1"/>
      </font>
      <fill>
        <patternFill>
          <bgColor indexed="43"/>
        </patternFill>
      </fill>
    </dxf>
    <dxf>
      <fill>
        <patternFill>
          <bgColor indexed="43"/>
        </patternFill>
      </fill>
    </dxf>
    <dxf>
      <fill>
        <patternFill>
          <bgColor indexed="47"/>
        </patternFill>
      </fill>
    </dxf>
    <dxf>
      <fill>
        <patternFill>
          <bgColor rgb="FFFF0000"/>
        </patternFill>
      </fill>
    </dxf>
    <dxf>
      <fill>
        <patternFill>
          <bgColor indexed="47"/>
        </patternFill>
      </fill>
    </dxf>
    <dxf>
      <font>
        <name val="Cambria"/>
        <color auto="1"/>
      </font>
      <fill>
        <patternFill>
          <bgColor indexed="43"/>
        </patternFill>
      </fill>
    </dxf>
    <dxf>
      <fill>
        <patternFill>
          <bgColor indexed="43"/>
        </patternFill>
      </fill>
    </dxf>
    <dxf>
      <fill>
        <patternFill>
          <bgColor indexed="47"/>
        </patternFill>
      </fill>
    </dxf>
    <dxf>
      <fill>
        <patternFill>
          <bgColor indexed="11"/>
        </patternFill>
      </fill>
    </dxf>
    <dxf>
      <fill>
        <patternFill>
          <bgColor indexed="13"/>
        </patternFill>
      </fill>
    </dxf>
    <dxf>
      <fill>
        <patternFill>
          <bgColor indexed="51"/>
        </patternFill>
      </fill>
    </dxf>
    <dxf>
      <fill>
        <patternFill>
          <bgColor rgb="FFFFFF00"/>
        </patternFill>
      </fill>
    </dxf>
    <dxf>
      <fill>
        <patternFill>
          <bgColor rgb="FFFFC000"/>
        </patternFill>
      </fill>
    </dxf>
    <dxf>
      <fill>
        <patternFill>
          <bgColor rgb="FFC00000"/>
        </patternFill>
      </fill>
    </dxf>
    <dxf>
      <font>
        <color theme="0"/>
      </font>
    </dxf>
    <dxf>
      <fill>
        <patternFill>
          <bgColor rgb="FF99FF33"/>
        </patternFill>
      </fill>
    </dxf>
    <dxf>
      <fill>
        <patternFill>
          <bgColor rgb="FFFFFF00"/>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66FF33"/>
        </patternFill>
      </fill>
    </dxf>
    <dxf>
      <fill>
        <patternFill>
          <bgColor rgb="FFFFFF00"/>
        </patternFill>
      </fill>
    </dxf>
    <dxf>
      <fill>
        <patternFill>
          <bgColor rgb="FFFF0000"/>
        </patternFill>
      </fill>
    </dxf>
    <dxf>
      <fill>
        <patternFill>
          <bgColor indexed="47"/>
        </patternFill>
      </fill>
    </dxf>
    <dxf>
      <fill>
        <patternFill>
          <bgColor indexed="43"/>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ont>
        <color theme="0"/>
      </font>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C00000"/>
        </patternFill>
      </fill>
    </dxf>
    <dxf>
      <fill>
        <patternFill>
          <bgColor rgb="FF00FF00"/>
        </patternFill>
      </fill>
      <border/>
    </dxf>
    <dxf>
      <fill>
        <patternFill>
          <bgColor rgb="FF00B0F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xdr:row>
      <xdr:rowOff>123825</xdr:rowOff>
    </xdr:from>
    <xdr:ext cx="104775" cy="180975"/>
    <xdr:sp fLocksText="0">
      <xdr:nvSpPr>
        <xdr:cNvPr id="1" name="Text Box 41"/>
        <xdr:cNvSpPr txBox="1">
          <a:spLocks noChangeArrowheads="1"/>
        </xdr:cNvSpPr>
      </xdr:nvSpPr>
      <xdr:spPr>
        <a:xfrm>
          <a:off x="10125075" y="157162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247650</xdr:rowOff>
    </xdr:from>
    <xdr:ext cx="104775" cy="228600"/>
    <xdr:sp fLocksText="0">
      <xdr:nvSpPr>
        <xdr:cNvPr id="2" name="Text Box 41"/>
        <xdr:cNvSpPr txBox="1">
          <a:spLocks noChangeArrowheads="1"/>
        </xdr:cNvSpPr>
      </xdr:nvSpPr>
      <xdr:spPr>
        <a:xfrm>
          <a:off x="10125075" y="20288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114"/>
  <sheetViews>
    <sheetView zoomScalePageLayoutView="0" workbookViewId="0" topLeftCell="F10">
      <selection activeCell="H13" sqref="H13"/>
    </sheetView>
  </sheetViews>
  <sheetFormatPr defaultColWidth="11.421875" defaultRowHeight="13.5"/>
  <cols>
    <col min="1" max="1" width="20.28125" style="70" customWidth="1"/>
    <col min="2" max="2" width="22.57421875" style="70" customWidth="1"/>
    <col min="3" max="3" width="7.00390625" style="70" bestFit="1" customWidth="1"/>
    <col min="4" max="4" width="26.00390625" style="70" customWidth="1"/>
    <col min="5" max="5" width="21.8515625" style="70" customWidth="1"/>
    <col min="6" max="6" width="20.140625" style="70" customWidth="1"/>
    <col min="7" max="7" width="22.00390625" style="70" customWidth="1"/>
    <col min="8" max="8" width="28.7109375" style="70" customWidth="1"/>
    <col min="9" max="9" width="12.28125" style="70" customWidth="1"/>
    <col min="10" max="10" width="18.8515625" style="70" customWidth="1"/>
    <col min="11" max="11" width="17.8515625" style="70" customWidth="1"/>
    <col min="12" max="12" width="22.28125" style="70" customWidth="1"/>
    <col min="13" max="14" width="6.8515625" style="70" hidden="1" customWidth="1"/>
    <col min="15" max="15" width="22.140625" style="70" customWidth="1"/>
    <col min="16" max="16" width="12.28125" style="70" bestFit="1" customWidth="1"/>
    <col min="17" max="16384" width="11.421875" style="70" customWidth="1"/>
  </cols>
  <sheetData>
    <row r="1" spans="1:15" ht="21">
      <c r="A1" s="293" t="s">
        <v>309</v>
      </c>
      <c r="B1" s="293"/>
      <c r="C1" s="293"/>
      <c r="D1" s="293"/>
      <c r="E1" s="293"/>
      <c r="F1" s="293"/>
      <c r="G1" s="293"/>
      <c r="H1" s="293"/>
      <c r="I1" s="293"/>
      <c r="J1" s="293"/>
      <c r="K1" s="293"/>
      <c r="L1" s="293"/>
      <c r="M1" s="293"/>
      <c r="N1" s="293"/>
      <c r="O1" s="293"/>
    </row>
    <row r="2" spans="1:15" ht="41.25" customHeight="1">
      <c r="A2" s="294" t="s">
        <v>143</v>
      </c>
      <c r="B2" s="294"/>
      <c r="C2" s="294"/>
      <c r="D2" s="294"/>
      <c r="E2" s="294"/>
      <c r="F2" s="294"/>
      <c r="G2" s="294"/>
      <c r="H2" s="294"/>
      <c r="I2" s="294"/>
      <c r="J2" s="294"/>
      <c r="K2" s="294"/>
      <c r="L2" s="294"/>
      <c r="M2" s="294"/>
      <c r="N2" s="294"/>
      <c r="O2" s="294"/>
    </row>
    <row r="3" spans="1:15" s="164" customFormat="1" ht="28.5" customHeight="1">
      <c r="A3" s="294" t="s">
        <v>144</v>
      </c>
      <c r="B3" s="294"/>
      <c r="C3" s="294"/>
      <c r="D3" s="294"/>
      <c r="E3" s="294"/>
      <c r="F3" s="294"/>
      <c r="G3" s="294" t="s">
        <v>145</v>
      </c>
      <c r="H3" s="294"/>
      <c r="I3" s="294" t="s">
        <v>146</v>
      </c>
      <c r="J3" s="294"/>
      <c r="K3" s="294"/>
      <c r="L3" s="294" t="s">
        <v>147</v>
      </c>
      <c r="M3" s="294"/>
      <c r="N3" s="294"/>
      <c r="O3" s="294"/>
    </row>
    <row r="4" spans="1:15" s="164" customFormat="1" ht="23.25" customHeight="1">
      <c r="A4" s="294" t="s">
        <v>149</v>
      </c>
      <c r="B4" s="294"/>
      <c r="C4" s="294"/>
      <c r="D4" s="294"/>
      <c r="E4" s="294"/>
      <c r="F4" s="294"/>
      <c r="G4" s="294"/>
      <c r="H4" s="294"/>
      <c r="I4" s="297"/>
      <c r="J4" s="294"/>
      <c r="K4" s="294"/>
      <c r="L4" s="294" t="s">
        <v>150</v>
      </c>
      <c r="M4" s="294"/>
      <c r="N4" s="294"/>
      <c r="O4" s="294"/>
    </row>
    <row r="5" spans="1:15" s="30" customFormat="1" ht="26.25" customHeight="1" thickBot="1">
      <c r="A5" s="268" t="s">
        <v>107</v>
      </c>
      <c r="B5" s="268" t="s">
        <v>108</v>
      </c>
      <c r="C5" s="268" t="s">
        <v>109</v>
      </c>
      <c r="D5" s="268" t="s">
        <v>46</v>
      </c>
      <c r="E5" s="268" t="s">
        <v>120</v>
      </c>
      <c r="F5" s="268" t="s">
        <v>121</v>
      </c>
      <c r="G5" s="268" t="s">
        <v>122</v>
      </c>
      <c r="H5" s="268" t="s">
        <v>123</v>
      </c>
      <c r="I5" s="268" t="s">
        <v>124</v>
      </c>
      <c r="J5" s="268" t="s">
        <v>125</v>
      </c>
      <c r="K5" s="268" t="s">
        <v>126</v>
      </c>
      <c r="L5" s="268" t="s">
        <v>127</v>
      </c>
      <c r="M5" s="268"/>
      <c r="N5" s="268"/>
      <c r="O5" s="268" t="s">
        <v>128</v>
      </c>
    </row>
    <row r="6" spans="1:18" ht="378" customHeight="1">
      <c r="A6" s="289" t="s">
        <v>212</v>
      </c>
      <c r="B6" s="291" t="s">
        <v>148</v>
      </c>
      <c r="C6" s="281">
        <v>1</v>
      </c>
      <c r="D6" s="256" t="s">
        <v>298</v>
      </c>
      <c r="E6" s="257" t="s">
        <v>47</v>
      </c>
      <c r="F6" s="258" t="s">
        <v>206</v>
      </c>
      <c r="G6" s="259" t="s">
        <v>291</v>
      </c>
      <c r="H6" s="260" t="s">
        <v>273</v>
      </c>
      <c r="I6" s="257">
        <v>2</v>
      </c>
      <c r="J6" s="257" t="str">
        <f>IF(I6=1,"BAJA",IF(I6=2,"MEDIA",IF(I6=3,"ALTA","")))</f>
        <v>MEDIA</v>
      </c>
      <c r="K6" s="257">
        <v>10</v>
      </c>
      <c r="L6" s="257" t="str">
        <f>IF(K6=5,"LEVE",IF(K6=10,"MODERADO",IF(K6=20,"FUERTE","")))</f>
        <v>MODERADO</v>
      </c>
      <c r="M6" s="257">
        <f>I6*K6</f>
        <v>20</v>
      </c>
      <c r="N6" s="257" t="str">
        <f>CONCATENATE(L6,J6)</f>
        <v>MODERADOMEDIA</v>
      </c>
      <c r="O6" s="257" t="str">
        <f>(VLOOKUP(M6,$H$106:$I$113,2,0))</f>
        <v>ZONA DE RIESGO IMPORTANTE</v>
      </c>
      <c r="Q6" s="165"/>
      <c r="R6" s="72"/>
    </row>
    <row r="7" spans="1:17" ht="409.5" customHeight="1" thickBot="1">
      <c r="A7" s="290"/>
      <c r="B7" s="292"/>
      <c r="C7" s="257">
        <v>2</v>
      </c>
      <c r="D7" s="261" t="s">
        <v>301</v>
      </c>
      <c r="E7" s="257" t="s">
        <v>47</v>
      </c>
      <c r="F7" s="257" t="s">
        <v>142</v>
      </c>
      <c r="G7" s="262" t="s">
        <v>300</v>
      </c>
      <c r="H7" s="260" t="s">
        <v>263</v>
      </c>
      <c r="I7" s="257">
        <v>2</v>
      </c>
      <c r="J7" s="257" t="str">
        <f>IF(I7=1,"BAJA",IF(I7=2,"MEDIA",IF(I7=3,"ALTA","")))</f>
        <v>MEDIA</v>
      </c>
      <c r="K7" s="257">
        <v>10</v>
      </c>
      <c r="L7" s="257" t="str">
        <f>IF(K7=5,"LEVE",IF(K7=10,"MODERADO",IF(K7=20,"FUERTE","")))</f>
        <v>MODERADO</v>
      </c>
      <c r="M7" s="257">
        <f>I7*K7</f>
        <v>20</v>
      </c>
      <c r="N7" s="257" t="str">
        <f>CONCATENATE(L7,J7)</f>
        <v>MODERADOMEDIA</v>
      </c>
      <c r="O7" s="257" t="str">
        <f>(VLOOKUP(M7,$H$106:$I$113,2,0))</f>
        <v>ZONA DE RIESGO IMPORTANTE</v>
      </c>
      <c r="Q7" s="166"/>
    </row>
    <row r="8" spans="1:17" ht="409.5" customHeight="1" thickBot="1">
      <c r="A8" s="290"/>
      <c r="B8" s="292"/>
      <c r="C8" s="257">
        <v>3</v>
      </c>
      <c r="D8" s="263" t="s">
        <v>266</v>
      </c>
      <c r="E8" s="257" t="s">
        <v>47</v>
      </c>
      <c r="F8" s="257" t="s">
        <v>209</v>
      </c>
      <c r="G8" s="265" t="s">
        <v>280</v>
      </c>
      <c r="H8" s="264" t="s">
        <v>267</v>
      </c>
      <c r="I8" s="257">
        <v>2</v>
      </c>
      <c r="J8" s="257" t="str">
        <f>IF(I8=1,"BAJA",IF(I8=2,"MEDIA",IF(I8=3,"ALTA","")))</f>
        <v>MEDIA</v>
      </c>
      <c r="K8" s="257">
        <v>10</v>
      </c>
      <c r="L8" s="257" t="str">
        <f>IF(K8=5,"LEVE",IF(K8=10,"MODERADO",IF(K8=20,"FUERTE","")))</f>
        <v>MODERADO</v>
      </c>
      <c r="M8" s="257">
        <f>I8*K8</f>
        <v>20</v>
      </c>
      <c r="N8" s="257" t="str">
        <f>CONCATENATE(L8,J8)</f>
        <v>MODERADOMEDIA</v>
      </c>
      <c r="O8" s="257" t="str">
        <f>(VLOOKUP(M8,$H$106:$I$113,2,0))</f>
        <v>ZONA DE RIESGO IMPORTANTE</v>
      </c>
      <c r="Q8" s="166"/>
    </row>
    <row r="9" spans="1:17" ht="358.5" customHeight="1">
      <c r="A9" s="290"/>
      <c r="B9" s="292"/>
      <c r="C9" s="257">
        <v>4</v>
      </c>
      <c r="D9" s="288" t="s">
        <v>304</v>
      </c>
      <c r="E9" s="257" t="s">
        <v>101</v>
      </c>
      <c r="F9" s="257" t="s">
        <v>228</v>
      </c>
      <c r="G9" s="280" t="s">
        <v>272</v>
      </c>
      <c r="H9" s="257" t="s">
        <v>286</v>
      </c>
      <c r="I9" s="257">
        <v>3</v>
      </c>
      <c r="J9" s="257" t="s">
        <v>214</v>
      </c>
      <c r="K9" s="257">
        <v>20</v>
      </c>
      <c r="L9" s="257" t="str">
        <f>IF(K9=5,"LEVE",IF(K9=10,"MODERADO",IF(K9=20,"FUERTE","")))</f>
        <v>FUERTE</v>
      </c>
      <c r="M9" s="257">
        <f>I9*K9</f>
        <v>60</v>
      </c>
      <c r="N9" s="257" t="str">
        <f>CONCATENATE(L9,J9)</f>
        <v>FUERTEAlta</v>
      </c>
      <c r="O9" s="257" t="str">
        <f>(VLOOKUP(M9,$H$106:$I$113,2,0))</f>
        <v>ZONA DE RIESGO INACEPTABLE</v>
      </c>
      <c r="Q9" s="166"/>
    </row>
    <row r="10" spans="1:15" ht="211.5" customHeight="1">
      <c r="A10" s="290"/>
      <c r="B10" s="292"/>
      <c r="C10" s="257">
        <v>5</v>
      </c>
      <c r="D10" s="266" t="s">
        <v>302</v>
      </c>
      <c r="E10" s="257" t="s">
        <v>47</v>
      </c>
      <c r="F10" s="257" t="s">
        <v>209</v>
      </c>
      <c r="G10" s="257" t="s">
        <v>279</v>
      </c>
      <c r="H10" s="257" t="s">
        <v>211</v>
      </c>
      <c r="I10" s="257">
        <v>1</v>
      </c>
      <c r="J10" s="257" t="str">
        <f>IF(I10=1,"BAJA",IF(I10=2,"MEDIA",IF(I10=3,"ALTA","")))</f>
        <v>BAJA</v>
      </c>
      <c r="K10" s="257">
        <v>10</v>
      </c>
      <c r="L10" s="257" t="str">
        <f>IF(K10=5,"LEVE",IF(K10=10,"MODERADO",IF(K10=20,"FUERTE","")))</f>
        <v>MODERADO</v>
      </c>
      <c r="M10" s="257">
        <f>I10*K10</f>
        <v>10</v>
      </c>
      <c r="N10" s="257" t="str">
        <f>CONCATENATE(L10,J10)</f>
        <v>MODERADOBAJA</v>
      </c>
      <c r="O10" s="257" t="str">
        <f>(VLOOKUP(M10,$H$106:$I$113,2,0))</f>
        <v>ZONA DE RIESGO MODERADO</v>
      </c>
    </row>
    <row r="11" spans="1:15" s="164" customFormat="1" ht="30.75" customHeight="1">
      <c r="A11" s="158" t="s">
        <v>0</v>
      </c>
      <c r="B11" s="296" t="s">
        <v>310</v>
      </c>
      <c r="C11" s="296"/>
      <c r="D11" s="296"/>
      <c r="E11" s="296"/>
      <c r="F11" s="296"/>
      <c r="G11" s="296"/>
      <c r="H11" s="267" t="s">
        <v>3</v>
      </c>
      <c r="I11" s="295" t="s">
        <v>311</v>
      </c>
      <c r="J11" s="296"/>
      <c r="K11" s="296"/>
      <c r="L11" s="296"/>
      <c r="M11" s="296"/>
      <c r="N11" s="296"/>
      <c r="O11" s="296"/>
    </row>
    <row r="12" spans="1:15" ht="30.75" customHeight="1">
      <c r="A12" s="158" t="s">
        <v>1</v>
      </c>
      <c r="B12" s="296"/>
      <c r="C12" s="296"/>
      <c r="D12" s="296"/>
      <c r="E12" s="296"/>
      <c r="F12" s="296"/>
      <c r="G12" s="296"/>
      <c r="H12" s="267" t="s">
        <v>3</v>
      </c>
      <c r="I12" s="295"/>
      <c r="J12" s="296"/>
      <c r="K12" s="296"/>
      <c r="L12" s="296"/>
      <c r="M12" s="296"/>
      <c r="N12" s="296"/>
      <c r="O12" s="296"/>
    </row>
    <row r="13" spans="1:15" ht="30.75" customHeight="1">
      <c r="A13" s="158" t="s">
        <v>2</v>
      </c>
      <c r="B13" s="296"/>
      <c r="C13" s="296"/>
      <c r="D13" s="296"/>
      <c r="E13" s="296"/>
      <c r="F13" s="296"/>
      <c r="G13" s="296"/>
      <c r="H13" s="267" t="s">
        <v>3</v>
      </c>
      <c r="I13" s="295"/>
      <c r="J13" s="296"/>
      <c r="K13" s="296"/>
      <c r="L13" s="296"/>
      <c r="M13" s="296"/>
      <c r="N13" s="296"/>
      <c r="O13" s="296"/>
    </row>
    <row r="106" spans="1:16" ht="38.25" hidden="1">
      <c r="A106" s="167"/>
      <c r="B106" s="74"/>
      <c r="C106" s="74"/>
      <c r="D106" s="74"/>
      <c r="E106" s="74"/>
      <c r="F106" s="74">
        <v>1</v>
      </c>
      <c r="G106" s="74">
        <v>5</v>
      </c>
      <c r="H106" s="74">
        <v>5</v>
      </c>
      <c r="I106" s="73" t="s">
        <v>4</v>
      </c>
      <c r="J106" s="74">
        <v>1</v>
      </c>
      <c r="K106" s="74">
        <v>5</v>
      </c>
      <c r="L106" s="74" t="s">
        <v>8</v>
      </c>
      <c r="M106" s="74"/>
      <c r="N106" s="74"/>
      <c r="O106" s="74"/>
      <c r="P106" s="168" t="s">
        <v>101</v>
      </c>
    </row>
    <row r="107" spans="1:16" ht="38.25" hidden="1">
      <c r="A107" s="169"/>
      <c r="B107" s="76"/>
      <c r="C107" s="76"/>
      <c r="D107" s="76"/>
      <c r="E107" s="76"/>
      <c r="F107" s="76">
        <v>2</v>
      </c>
      <c r="G107" s="76">
        <v>10</v>
      </c>
      <c r="H107" s="76">
        <v>10</v>
      </c>
      <c r="I107" s="75" t="s">
        <v>5</v>
      </c>
      <c r="J107" s="76">
        <v>1</v>
      </c>
      <c r="K107" s="76">
        <v>10</v>
      </c>
      <c r="L107" s="76" t="s">
        <v>10</v>
      </c>
      <c r="M107" s="76"/>
      <c r="N107" s="76"/>
      <c r="O107" s="76"/>
      <c r="P107" s="170" t="s">
        <v>47</v>
      </c>
    </row>
    <row r="108" spans="1:16" ht="51" hidden="1">
      <c r="A108" s="169"/>
      <c r="B108" s="76"/>
      <c r="C108" s="76"/>
      <c r="D108" s="76"/>
      <c r="E108" s="76"/>
      <c r="F108" s="76">
        <v>3</v>
      </c>
      <c r="G108" s="76">
        <v>20</v>
      </c>
      <c r="H108" s="76">
        <v>15</v>
      </c>
      <c r="I108" s="75" t="s">
        <v>6</v>
      </c>
      <c r="J108" s="76">
        <v>1</v>
      </c>
      <c r="K108" s="76">
        <v>20</v>
      </c>
      <c r="L108" s="76" t="s">
        <v>10</v>
      </c>
      <c r="M108" s="76"/>
      <c r="N108" s="76"/>
      <c r="O108" s="76"/>
      <c r="P108" s="170" t="s">
        <v>48</v>
      </c>
    </row>
    <row r="109" spans="1:16" ht="51" hidden="1">
      <c r="A109" s="169"/>
      <c r="B109" s="76"/>
      <c r="C109" s="76"/>
      <c r="D109" s="76"/>
      <c r="E109" s="76"/>
      <c r="F109" s="76"/>
      <c r="G109" s="76"/>
      <c r="H109" s="76">
        <v>20</v>
      </c>
      <c r="I109" s="75" t="s">
        <v>6</v>
      </c>
      <c r="J109" s="76">
        <v>2</v>
      </c>
      <c r="K109" s="76">
        <v>5</v>
      </c>
      <c r="L109" s="76" t="s">
        <v>11</v>
      </c>
      <c r="M109" s="76"/>
      <c r="N109" s="76"/>
      <c r="O109" s="76"/>
      <c r="P109" s="170" t="s">
        <v>49</v>
      </c>
    </row>
    <row r="110" spans="1:16" ht="51" hidden="1">
      <c r="A110" s="169"/>
      <c r="B110" s="76"/>
      <c r="C110" s="76"/>
      <c r="D110" s="76"/>
      <c r="E110" s="76"/>
      <c r="F110" s="76"/>
      <c r="G110" s="76"/>
      <c r="H110" s="76">
        <v>30</v>
      </c>
      <c r="I110" s="75" t="s">
        <v>7</v>
      </c>
      <c r="J110" s="76">
        <v>2</v>
      </c>
      <c r="K110" s="76">
        <v>10</v>
      </c>
      <c r="L110" s="76" t="s">
        <v>12</v>
      </c>
      <c r="M110" s="76"/>
      <c r="N110" s="76"/>
      <c r="O110" s="76"/>
      <c r="P110" s="170" t="s">
        <v>102</v>
      </c>
    </row>
    <row r="111" spans="1:16" ht="51" hidden="1">
      <c r="A111" s="169"/>
      <c r="B111" s="76"/>
      <c r="C111" s="76"/>
      <c r="D111" s="76"/>
      <c r="E111" s="76"/>
      <c r="F111" s="76"/>
      <c r="G111" s="76"/>
      <c r="H111" s="76">
        <v>40</v>
      </c>
      <c r="I111" s="75" t="s">
        <v>7</v>
      </c>
      <c r="J111" s="76">
        <v>2</v>
      </c>
      <c r="K111" s="76">
        <v>20</v>
      </c>
      <c r="L111" s="76" t="s">
        <v>12</v>
      </c>
      <c r="M111" s="76"/>
      <c r="N111" s="76"/>
      <c r="O111" s="76"/>
      <c r="P111" s="170"/>
    </row>
    <row r="112" spans="1:16" ht="51" hidden="1">
      <c r="A112" s="169"/>
      <c r="B112" s="76"/>
      <c r="C112" s="76"/>
      <c r="D112" s="76"/>
      <c r="E112" s="76"/>
      <c r="F112" s="76"/>
      <c r="G112" s="76"/>
      <c r="H112" s="76">
        <v>60</v>
      </c>
      <c r="I112" s="75" t="s">
        <v>7</v>
      </c>
      <c r="J112" s="76">
        <v>3</v>
      </c>
      <c r="K112" s="76">
        <v>5</v>
      </c>
      <c r="L112" s="76" t="s">
        <v>9</v>
      </c>
      <c r="M112" s="76"/>
      <c r="N112" s="76"/>
      <c r="O112" s="76"/>
      <c r="P112" s="170"/>
    </row>
    <row r="113" spans="1:16" ht="38.25" hidden="1">
      <c r="A113" s="169"/>
      <c r="B113" s="76"/>
      <c r="C113" s="76"/>
      <c r="D113" s="76"/>
      <c r="E113" s="76"/>
      <c r="F113" s="76"/>
      <c r="G113" s="76"/>
      <c r="H113" s="76">
        <v>0</v>
      </c>
      <c r="I113" s="90" t="s">
        <v>98</v>
      </c>
      <c r="J113" s="76">
        <v>3</v>
      </c>
      <c r="K113" s="76">
        <v>10</v>
      </c>
      <c r="L113" s="76" t="s">
        <v>103</v>
      </c>
      <c r="M113" s="76"/>
      <c r="N113" s="76"/>
      <c r="O113" s="76"/>
      <c r="P113" s="170"/>
    </row>
    <row r="114" spans="1:16" ht="39" hidden="1" thickBot="1">
      <c r="A114" s="171"/>
      <c r="B114" s="77"/>
      <c r="C114" s="77"/>
      <c r="D114" s="77"/>
      <c r="E114" s="77"/>
      <c r="F114" s="77"/>
      <c r="G114" s="77"/>
      <c r="H114" s="77"/>
      <c r="I114" s="77"/>
      <c r="J114" s="77">
        <v>3</v>
      </c>
      <c r="K114" s="77">
        <v>20</v>
      </c>
      <c r="L114" s="77" t="s">
        <v>104</v>
      </c>
      <c r="M114" s="77"/>
      <c r="N114" s="77"/>
      <c r="O114" s="77"/>
      <c r="P114" s="172"/>
    </row>
  </sheetData>
  <sheetProtection/>
  <mergeCells count="18">
    <mergeCell ref="I12:O12"/>
    <mergeCell ref="G4:H4"/>
    <mergeCell ref="I4:K4"/>
    <mergeCell ref="L4:O4"/>
    <mergeCell ref="I13:O13"/>
    <mergeCell ref="I11:O11"/>
    <mergeCell ref="B11:G11"/>
    <mergeCell ref="B12:G12"/>
    <mergeCell ref="B13:G13"/>
    <mergeCell ref="A6:A10"/>
    <mergeCell ref="B6:B10"/>
    <mergeCell ref="A1:O1"/>
    <mergeCell ref="A2:O2"/>
    <mergeCell ref="A3:F3"/>
    <mergeCell ref="G3:H3"/>
    <mergeCell ref="I3:K3"/>
    <mergeCell ref="L3:O3"/>
    <mergeCell ref="A4:F4"/>
  </mergeCells>
  <conditionalFormatting sqref="R6">
    <cfRule type="cellIs" priority="26" dxfId="25" operator="equal" stopIfTrue="1">
      <formula>"ZONA DE RIESGO INACEPTABLE"</formula>
    </cfRule>
    <cfRule type="cellIs" priority="27" dxfId="24" operator="equal" stopIfTrue="1">
      <formula>"ZONA DE RIESGO IMPORTANTE"</formula>
    </cfRule>
    <cfRule type="cellIs" priority="28" dxfId="23" operator="equal" stopIfTrue="1">
      <formula>"ZONA DE RIESGO MODERADO"</formula>
    </cfRule>
    <cfRule type="cellIs" priority="29" dxfId="73" operator="equal" stopIfTrue="1">
      <formula>"ZONA DE RIESGO TOLERABLE"</formula>
    </cfRule>
    <cfRule type="cellIs" priority="30" dxfId="74" operator="equal" stopIfTrue="1">
      <formula>"ZONA DE RIESGO ACEPTABLE"</formula>
    </cfRule>
  </conditionalFormatting>
  <conditionalFormatting sqref="J6:J10">
    <cfRule type="cellIs" priority="34" dxfId="0" operator="equal" stopIfTrue="1">
      <formula>"ALTA"</formula>
    </cfRule>
    <cfRule type="cellIs" priority="35" dxfId="23" operator="equal" stopIfTrue="1">
      <formula>"MEDIA"</formula>
    </cfRule>
    <cfRule type="cellIs" priority="36" dxfId="34" operator="equal" stopIfTrue="1">
      <formula>"BAJA"</formula>
    </cfRule>
  </conditionalFormatting>
  <conditionalFormatting sqref="L7:L8 L10">
    <cfRule type="cellIs" priority="37" dxfId="0" operator="equal" stopIfTrue="1">
      <formula>"FUERTE"</formula>
    </cfRule>
    <cfRule type="cellIs" priority="38" dxfId="23" operator="equal" stopIfTrue="1">
      <formula>"MODERADO"</formula>
    </cfRule>
    <cfRule type="cellIs" priority="39" dxfId="34" operator="equal" stopIfTrue="1">
      <formula>"LEVE"</formula>
    </cfRule>
  </conditionalFormatting>
  <conditionalFormatting sqref="O6:O8 O10">
    <cfRule type="cellIs" priority="25" dxfId="0" operator="equal" stopIfTrue="1">
      <formula>"ZONA DE RIESGO INACEPTABLE"</formula>
    </cfRule>
    <cfRule type="cellIs" priority="40" dxfId="22" operator="equal" stopIfTrue="1">
      <formula>"ZONA DE RIESGO IMPORTANTE"</formula>
    </cfRule>
    <cfRule type="cellIs" priority="41" dxfId="21" operator="equal" stopIfTrue="1">
      <formula>"ZONA DE RIESGO MODERADO"</formula>
    </cfRule>
    <cfRule type="cellIs" priority="42" dxfId="20" operator="equal" stopIfTrue="1">
      <formula>"ZONA DE RIESGO ACEPTABLE"</formula>
    </cfRule>
  </conditionalFormatting>
  <conditionalFormatting sqref="L6">
    <cfRule type="cellIs" priority="22" dxfId="0" operator="equal" stopIfTrue="1">
      <formula>"FUERTE"</formula>
    </cfRule>
    <cfRule type="cellIs" priority="23" dxfId="23" operator="equal" stopIfTrue="1">
      <formula>"MODERADO"</formula>
    </cfRule>
    <cfRule type="cellIs" priority="24" dxfId="34" operator="equal" stopIfTrue="1">
      <formula>"LEVE"</formula>
    </cfRule>
  </conditionalFormatting>
  <conditionalFormatting sqref="L9">
    <cfRule type="cellIs" priority="16" dxfId="0" operator="equal" stopIfTrue="1">
      <formula>"FUERTE"</formula>
    </cfRule>
    <cfRule type="cellIs" priority="17" dxfId="23" operator="equal" stopIfTrue="1">
      <formula>"MODERADO"</formula>
    </cfRule>
    <cfRule type="cellIs" priority="18" dxfId="34" operator="equal" stopIfTrue="1">
      <formula>"LEVE"</formula>
    </cfRule>
  </conditionalFormatting>
  <conditionalFormatting sqref="O9">
    <cfRule type="cellIs" priority="15" dxfId="0" operator="equal" stopIfTrue="1">
      <formula>"ZONA DE RIESGO INACEPTABLE"</formula>
    </cfRule>
    <cfRule type="cellIs" priority="19" dxfId="22" operator="equal" stopIfTrue="1">
      <formula>"ZONA DE RIESGO IMPORTANTE"</formula>
    </cfRule>
    <cfRule type="cellIs" priority="20" dxfId="21" operator="equal" stopIfTrue="1">
      <formula>"ZONA DE RIESGO MODERADO"</formula>
    </cfRule>
    <cfRule type="cellIs" priority="21" dxfId="20" operator="equal" stopIfTrue="1">
      <formula>"ZONA DE RIESGO ACEPTABLE"</formula>
    </cfRule>
  </conditionalFormatting>
  <dataValidations count="7">
    <dataValidation allowBlank="1" showInputMessage="1" showErrorMessage="1" prompt="Objetos o sujetos que propician el riesgo&#10;Externos&#10;PersonasDesastres Naturales&#10;Errores en los procedimientos&#10;Instalaciones&#10;Materiales&#10;Fallas en la tecnología" sqref="F5"/>
    <dataValidation type="list" allowBlank="1" showInputMessage="1" showErrorMessage="1" sqref="K6:K10">
      <formula1>$G$106:$G$108</formula1>
    </dataValidation>
    <dataValidation type="list" allowBlank="1" showInputMessage="1" showErrorMessage="1" sqref="E6:E10">
      <formula1>$P$106:$P$110</formula1>
    </dataValidation>
    <dataValidation type="list" allowBlank="1" showInputMessage="1" showErrorMessage="1" sqref="I6:I10">
      <formula1>$F$106:$F$108</formula1>
    </dataValidation>
    <dataValidation allowBlank="1" showInputMessage="1" showErrorMessage="1" promptTitle="OBJETOS O SUJETOS QUE PROPICIAN" prompt="Externos&#10;Personas&#10;Desastres Naturales&#10;Errores en los procedimientos&#10;Instalaciones&#10;Materiales&#10;Fallas en la tecnología" sqref="F6:F10"/>
    <dataValidation allowBlank="1" showInputMessage="1" showErrorMessage="1" prompt="Planeación Inadecuada&#10;Incumplimiento de procedimientos&#10;Falta de entrenamiento&#10;Recursos inadecuados o insuficientes&#10;Metodo no definido o inadecuado" sqref="G6:G10"/>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6:H10"/>
  </dataValidations>
  <printOptions horizontalCentered="1" verticalCentered="1"/>
  <pageMargins left="0.1968503937007874" right="0.1968503937007874" top="0.984251968503937" bottom="0.984251968503937" header="0" footer="0"/>
  <pageSetup horizontalDpi="600" verticalDpi="600" orientation="landscape" scale="75" r:id="rId2"/>
  <drawing r:id="rId1"/>
</worksheet>
</file>

<file path=xl/worksheets/sheet2.xml><?xml version="1.0" encoding="utf-8"?>
<worksheet xmlns="http://schemas.openxmlformats.org/spreadsheetml/2006/main" xmlns:r="http://schemas.openxmlformats.org/officeDocument/2006/relationships">
  <dimension ref="A2:AA85"/>
  <sheetViews>
    <sheetView zoomScale="85" zoomScaleNormal="85" zoomScalePageLayoutView="0" workbookViewId="0" topLeftCell="B7">
      <selection activeCell="E32" sqref="E32"/>
    </sheetView>
  </sheetViews>
  <sheetFormatPr defaultColWidth="11.421875" defaultRowHeight="13.5"/>
  <cols>
    <col min="1" max="1" width="26.00390625" style="5" customWidth="1"/>
    <col min="2" max="2" width="26.8515625" style="4" customWidth="1"/>
    <col min="3" max="3" width="24.140625" style="5" customWidth="1"/>
    <col min="4" max="4" width="15.57421875" style="5" customWidth="1"/>
    <col min="5" max="5" width="24.140625" style="5" customWidth="1"/>
    <col min="6" max="6" width="14.00390625" style="5" customWidth="1"/>
    <col min="7" max="7" width="17.7109375" style="5" customWidth="1"/>
    <col min="8" max="8" width="16.8515625" style="5" customWidth="1"/>
    <col min="9" max="11" width="16.140625" style="5" customWidth="1"/>
    <col min="12" max="12" width="22.140625" style="5" customWidth="1"/>
    <col min="13" max="13" width="16.140625" style="5" customWidth="1"/>
    <col min="14" max="14" width="20.28125" style="5" customWidth="1"/>
    <col min="15" max="15" width="17.57421875" style="5" hidden="1" customWidth="1"/>
    <col min="16" max="16" width="20.421875" style="5" customWidth="1"/>
    <col min="17" max="17" width="18.421875" style="5" customWidth="1"/>
    <col min="18" max="18" width="21.57421875" style="5" customWidth="1"/>
    <col min="19" max="16384" width="11.421875" style="5" customWidth="1"/>
  </cols>
  <sheetData>
    <row r="2" spans="1:18" ht="42" customHeight="1">
      <c r="A2" s="314" t="s">
        <v>85</v>
      </c>
      <c r="B2" s="314"/>
      <c r="C2" s="314"/>
      <c r="D2" s="314"/>
      <c r="E2" s="314"/>
      <c r="F2" s="314"/>
      <c r="G2" s="314"/>
      <c r="H2" s="314"/>
      <c r="I2" s="314"/>
      <c r="J2" s="314"/>
      <c r="K2" s="314"/>
      <c r="L2" s="314"/>
      <c r="M2" s="314"/>
      <c r="N2" s="314"/>
      <c r="O2" s="314"/>
      <c r="P2" s="314"/>
      <c r="Q2" s="314"/>
      <c r="R2" s="314"/>
    </row>
    <row r="3" spans="1:18" s="22" customFormat="1" ht="33" customHeight="1">
      <c r="A3" s="315" t="s">
        <v>107</v>
      </c>
      <c r="B3" s="316" t="s">
        <v>80</v>
      </c>
      <c r="C3" s="317" t="s">
        <v>133</v>
      </c>
      <c r="D3" s="317" t="s">
        <v>129</v>
      </c>
      <c r="E3" s="317" t="s">
        <v>132</v>
      </c>
      <c r="F3" s="317" t="s">
        <v>130</v>
      </c>
      <c r="G3" s="317" t="s">
        <v>131</v>
      </c>
      <c r="H3" s="317" t="s">
        <v>134</v>
      </c>
      <c r="I3" s="317" t="s">
        <v>135</v>
      </c>
      <c r="J3" s="317" t="s">
        <v>136</v>
      </c>
      <c r="K3" s="317" t="s">
        <v>138</v>
      </c>
      <c r="L3" s="317"/>
      <c r="M3" s="317"/>
      <c r="N3" s="317"/>
      <c r="O3" s="317"/>
      <c r="P3" s="317"/>
      <c r="Q3" s="317" t="s">
        <v>137</v>
      </c>
      <c r="R3" s="317"/>
    </row>
    <row r="4" spans="1:18" s="22" customFormat="1" ht="39.75" customHeight="1">
      <c r="A4" s="315"/>
      <c r="B4" s="316"/>
      <c r="C4" s="317"/>
      <c r="D4" s="317"/>
      <c r="E4" s="317"/>
      <c r="F4" s="317"/>
      <c r="G4" s="317"/>
      <c r="H4" s="317"/>
      <c r="I4" s="317"/>
      <c r="J4" s="317"/>
      <c r="K4" s="159" t="s">
        <v>95</v>
      </c>
      <c r="L4" s="159" t="s">
        <v>37</v>
      </c>
      <c r="M4" s="159" t="s">
        <v>95</v>
      </c>
      <c r="N4" s="159" t="s">
        <v>36</v>
      </c>
      <c r="O4" s="159"/>
      <c r="P4" s="159" t="s">
        <v>38</v>
      </c>
      <c r="Q4" s="159" t="s">
        <v>139</v>
      </c>
      <c r="R4" s="159" t="s">
        <v>81</v>
      </c>
    </row>
    <row r="5" spans="1:18" s="10" customFormat="1" ht="93.75" customHeight="1">
      <c r="A5" s="329" t="str">
        <f>'Admón. Riesgos'!A6</f>
        <v>Gestión de Biblioteca</v>
      </c>
      <c r="B5" s="321" t="s">
        <v>307</v>
      </c>
      <c r="C5" s="298" t="str">
        <f>'Admón. Riesgos'!O6</f>
        <v>ZONA DE RIESGO IMPORTANTE</v>
      </c>
      <c r="D5" s="324" t="s">
        <v>86</v>
      </c>
      <c r="E5" s="161" t="s">
        <v>255</v>
      </c>
      <c r="F5" s="7" t="s">
        <v>17</v>
      </c>
      <c r="G5" s="7" t="s">
        <v>86</v>
      </c>
      <c r="H5" s="7" t="s">
        <v>87</v>
      </c>
      <c r="I5" s="216" t="s">
        <v>86</v>
      </c>
      <c r="J5" s="7" t="s">
        <v>93</v>
      </c>
      <c r="K5" s="308">
        <v>1</v>
      </c>
      <c r="L5" s="308" t="str">
        <f>IF(K5=1,"BAJA",IF(K5=2,"MEDIA",IF(K5=3,"ALTA","")))</f>
        <v>BAJA</v>
      </c>
      <c r="M5" s="308">
        <v>10</v>
      </c>
      <c r="N5" s="308" t="str">
        <f>IF(M5=5,"LEVE",IF(M5=10,"MODERADO",IF(M5=20,"FUERTE","")))</f>
        <v>MODERADO</v>
      </c>
      <c r="O5" s="308">
        <f>K5*M5</f>
        <v>10</v>
      </c>
      <c r="P5" s="298" t="str">
        <f>VLOOKUP(O5,$M$78:$N$85,2,0)</f>
        <v>ZONA DE RIESGO MODERADO</v>
      </c>
      <c r="Q5" s="311" t="str">
        <f>IF(P5=C5,"Se mantiene en la zona de riesgo",IF(AND(P5="*",C5="·"),"·","Cambia la evaluación antes de controles"))</f>
        <v>Cambia la evaluación antes de controles</v>
      </c>
      <c r="R5" s="303" t="s">
        <v>9</v>
      </c>
    </row>
    <row r="6" spans="1:18" s="10" customFormat="1" ht="93.75" customHeight="1">
      <c r="A6" s="330"/>
      <c r="B6" s="327"/>
      <c r="C6" s="299"/>
      <c r="D6" s="325"/>
      <c r="E6" s="161" t="s">
        <v>256</v>
      </c>
      <c r="F6" s="216" t="s">
        <v>17</v>
      </c>
      <c r="G6" s="216" t="s">
        <v>86</v>
      </c>
      <c r="H6" s="7" t="s">
        <v>87</v>
      </c>
      <c r="I6" s="216" t="s">
        <v>86</v>
      </c>
      <c r="J6" s="7" t="s">
        <v>93</v>
      </c>
      <c r="K6" s="309"/>
      <c r="L6" s="309"/>
      <c r="M6" s="309"/>
      <c r="N6" s="309"/>
      <c r="O6" s="309"/>
      <c r="P6" s="299"/>
      <c r="Q6" s="312"/>
      <c r="R6" s="304"/>
    </row>
    <row r="7" spans="1:18" s="10" customFormat="1" ht="62.25" customHeight="1">
      <c r="A7" s="330"/>
      <c r="B7" s="328"/>
      <c r="C7" s="300"/>
      <c r="D7" s="326"/>
      <c r="E7" s="161" t="s">
        <v>257</v>
      </c>
      <c r="F7" s="216" t="s">
        <v>17</v>
      </c>
      <c r="G7" s="7" t="s">
        <v>86</v>
      </c>
      <c r="H7" s="7" t="s">
        <v>87</v>
      </c>
      <c r="I7" s="7" t="s">
        <v>86</v>
      </c>
      <c r="J7" s="216" t="s">
        <v>93</v>
      </c>
      <c r="K7" s="310"/>
      <c r="L7" s="310"/>
      <c r="M7" s="310"/>
      <c r="N7" s="310"/>
      <c r="O7" s="310"/>
      <c r="P7" s="300"/>
      <c r="Q7" s="313"/>
      <c r="R7" s="305"/>
    </row>
    <row r="8" spans="1:18" s="10" customFormat="1" ht="75" customHeight="1">
      <c r="A8" s="330"/>
      <c r="B8" s="321" t="str">
        <f>'Admón. Riesgos'!D7</f>
        <v>El buen uso de los recursos bibliográficos fortalece los procesos de lectura en la formación académica e integral del profesional</v>
      </c>
      <c r="C8" s="298" t="str">
        <f>'Admón. Riesgos'!O7</f>
        <v>ZONA DE RIESGO IMPORTANTE</v>
      </c>
      <c r="D8" s="324" t="s">
        <v>86</v>
      </c>
      <c r="E8" s="161" t="s">
        <v>306</v>
      </c>
      <c r="F8" s="7" t="s">
        <v>17</v>
      </c>
      <c r="G8" s="7" t="s">
        <v>86</v>
      </c>
      <c r="H8" s="7" t="s">
        <v>86</v>
      </c>
      <c r="I8" s="7" t="s">
        <v>86</v>
      </c>
      <c r="J8" s="95" t="s">
        <v>93</v>
      </c>
      <c r="K8" s="308">
        <v>1</v>
      </c>
      <c r="L8" s="308" t="str">
        <f>IF(K8=1,"BAJA",IF(K8=2,"MEDIA",IF(K8=3,"ALTA","")))</f>
        <v>BAJA</v>
      </c>
      <c r="M8" s="308">
        <v>10</v>
      </c>
      <c r="N8" s="308" t="str">
        <f>IF(M8=5,"LEVE",IF(M8=10,"MODERADO",IF(M8=20,"FUERTE","")))</f>
        <v>MODERADO</v>
      </c>
      <c r="O8" s="308">
        <f>K8*M8</f>
        <v>10</v>
      </c>
      <c r="P8" s="298" t="str">
        <f>VLOOKUP(O8,$M$78:$N$85,2,0)</f>
        <v>ZONA DE RIESGO MODERADO</v>
      </c>
      <c r="Q8" s="311" t="str">
        <f>IF(P8=C8,"Se mantiene en la zona de riesgo",IF(AND(P8="*",C8="·"),"·","Cambia la evaluación antes de controles"))</f>
        <v>Cambia la evaluación antes de controles</v>
      </c>
      <c r="R8" s="303" t="s">
        <v>74</v>
      </c>
    </row>
    <row r="9" spans="1:18" s="10" customFormat="1" ht="47.25" customHeight="1">
      <c r="A9" s="330"/>
      <c r="B9" s="322"/>
      <c r="C9" s="299"/>
      <c r="D9" s="325"/>
      <c r="E9" s="161" t="s">
        <v>207</v>
      </c>
      <c r="F9" s="216" t="s">
        <v>17</v>
      </c>
      <c r="G9" s="216" t="s">
        <v>86</v>
      </c>
      <c r="H9" s="216" t="s">
        <v>29</v>
      </c>
      <c r="I9" s="216" t="s">
        <v>86</v>
      </c>
      <c r="J9" s="216" t="s">
        <v>93</v>
      </c>
      <c r="K9" s="309"/>
      <c r="L9" s="309"/>
      <c r="M9" s="309"/>
      <c r="N9" s="309"/>
      <c r="O9" s="309"/>
      <c r="P9" s="299"/>
      <c r="Q9" s="312"/>
      <c r="R9" s="304"/>
    </row>
    <row r="10" spans="1:18" s="10" customFormat="1" ht="53.25" customHeight="1">
      <c r="A10" s="330"/>
      <c r="B10" s="322"/>
      <c r="C10" s="299"/>
      <c r="D10" s="325"/>
      <c r="E10" s="161" t="s">
        <v>264</v>
      </c>
      <c r="F10" s="216" t="s">
        <v>17</v>
      </c>
      <c r="G10" s="216" t="s">
        <v>86</v>
      </c>
      <c r="H10" s="216" t="s">
        <v>86</v>
      </c>
      <c r="I10" s="216" t="s">
        <v>86</v>
      </c>
      <c r="J10" s="216" t="s">
        <v>93</v>
      </c>
      <c r="K10" s="309"/>
      <c r="L10" s="309"/>
      <c r="M10" s="309"/>
      <c r="N10" s="309"/>
      <c r="O10" s="309"/>
      <c r="P10" s="299"/>
      <c r="Q10" s="312"/>
      <c r="R10" s="304"/>
    </row>
    <row r="11" spans="1:18" s="10" customFormat="1" ht="25.5">
      <c r="A11" s="330"/>
      <c r="B11" s="322"/>
      <c r="C11" s="299"/>
      <c r="D11" s="325"/>
      <c r="E11" s="161" t="s">
        <v>208</v>
      </c>
      <c r="F11" s="216" t="s">
        <v>17</v>
      </c>
      <c r="G11" s="216" t="s">
        <v>86</v>
      </c>
      <c r="H11" s="216" t="s">
        <v>86</v>
      </c>
      <c r="I11" s="216" t="s">
        <v>86</v>
      </c>
      <c r="J11" s="95"/>
      <c r="K11" s="309"/>
      <c r="L11" s="309"/>
      <c r="M11" s="309"/>
      <c r="N11" s="309"/>
      <c r="O11" s="309"/>
      <c r="P11" s="299"/>
      <c r="Q11" s="312"/>
      <c r="R11" s="304"/>
    </row>
    <row r="12" spans="1:18" s="10" customFormat="1" ht="51" customHeight="1">
      <c r="A12" s="330"/>
      <c r="B12" s="323"/>
      <c r="C12" s="300"/>
      <c r="D12" s="326"/>
      <c r="E12" s="161" t="s">
        <v>227</v>
      </c>
      <c r="F12" s="216" t="s">
        <v>17</v>
      </c>
      <c r="G12" s="216" t="s">
        <v>86</v>
      </c>
      <c r="H12" s="7" t="s">
        <v>86</v>
      </c>
      <c r="I12" s="7" t="s">
        <v>86</v>
      </c>
      <c r="J12" s="95" t="s">
        <v>93</v>
      </c>
      <c r="K12" s="310"/>
      <c r="L12" s="310"/>
      <c r="M12" s="310"/>
      <c r="N12" s="310"/>
      <c r="O12" s="310"/>
      <c r="P12" s="300"/>
      <c r="Q12" s="313"/>
      <c r="R12" s="305"/>
    </row>
    <row r="13" spans="1:18" s="10" customFormat="1" ht="41.25" customHeight="1">
      <c r="A13" s="330"/>
      <c r="B13" s="332" t="str">
        <f>'Admón. Riesgos'!D8</f>
        <v>pérdida de material bibliográfico</v>
      </c>
      <c r="C13" s="339" t="s">
        <v>6</v>
      </c>
      <c r="D13" s="341" t="s">
        <v>86</v>
      </c>
      <c r="E13" s="161" t="s">
        <v>268</v>
      </c>
      <c r="F13" s="216" t="s">
        <v>17</v>
      </c>
      <c r="G13" s="216" t="s">
        <v>86</v>
      </c>
      <c r="H13" s="7" t="s">
        <v>86</v>
      </c>
      <c r="I13" s="216" t="s">
        <v>86</v>
      </c>
      <c r="J13" s="216" t="s">
        <v>93</v>
      </c>
      <c r="K13" s="308">
        <v>1</v>
      </c>
      <c r="L13" s="308" t="str">
        <f>IF(K13=1,"BAJA",IF(K13=2,"MEDIA",IF(K13=3,"ALTA","")))</f>
        <v>BAJA</v>
      </c>
      <c r="M13" s="308">
        <v>10</v>
      </c>
      <c r="N13" s="308" t="str">
        <f>IF(M13=5,"LEVE",IF(M13=10,"MODERADO",IF(M13=20,"FUERTE","")))</f>
        <v>MODERADO</v>
      </c>
      <c r="O13" s="308">
        <f>K13*M13</f>
        <v>10</v>
      </c>
      <c r="P13" s="298" t="str">
        <f>VLOOKUP(O13,$M$78:$N$85,2,0)</f>
        <v>ZONA DE RIESGO MODERADO</v>
      </c>
      <c r="Q13" s="311" t="str">
        <f>IF(P13=C13,"Se mantiene en la zona de riesgo",IF(AND(P13="*",C13="·"),"·","Cambia la evaluación antes de controles"))</f>
        <v>Cambia la evaluación antes de controles</v>
      </c>
      <c r="R13" s="301" t="s">
        <v>9</v>
      </c>
    </row>
    <row r="14" spans="1:18" s="10" customFormat="1" ht="94.5" customHeight="1">
      <c r="A14" s="330"/>
      <c r="B14" s="327"/>
      <c r="C14" s="340"/>
      <c r="D14" s="342"/>
      <c r="E14" s="161" t="s">
        <v>275</v>
      </c>
      <c r="F14" s="216" t="s">
        <v>17</v>
      </c>
      <c r="G14" s="216" t="s">
        <v>86</v>
      </c>
      <c r="H14" s="7" t="s">
        <v>86</v>
      </c>
      <c r="I14" s="216" t="s">
        <v>86</v>
      </c>
      <c r="J14" s="216" t="s">
        <v>93</v>
      </c>
      <c r="K14" s="309"/>
      <c r="L14" s="309"/>
      <c r="M14" s="309"/>
      <c r="N14" s="309"/>
      <c r="O14" s="309"/>
      <c r="P14" s="299"/>
      <c r="Q14" s="312"/>
      <c r="R14" s="302"/>
    </row>
    <row r="15" spans="1:18" s="10" customFormat="1" ht="41.25" customHeight="1">
      <c r="A15" s="330"/>
      <c r="B15" s="327"/>
      <c r="C15" s="340"/>
      <c r="D15" s="342"/>
      <c r="E15" s="161" t="s">
        <v>274</v>
      </c>
      <c r="F15" s="216" t="s">
        <v>17</v>
      </c>
      <c r="G15" s="216" t="s">
        <v>86</v>
      </c>
      <c r="H15" s="7" t="s">
        <v>86</v>
      </c>
      <c r="I15" s="216" t="s">
        <v>86</v>
      </c>
      <c r="J15" s="216" t="s">
        <v>93</v>
      </c>
      <c r="K15" s="309"/>
      <c r="L15" s="309"/>
      <c r="M15" s="309"/>
      <c r="N15" s="309"/>
      <c r="O15" s="309"/>
      <c r="P15" s="299"/>
      <c r="Q15" s="312"/>
      <c r="R15" s="302"/>
    </row>
    <row r="16" spans="1:18" s="10" customFormat="1" ht="41.25" customHeight="1">
      <c r="A16" s="330"/>
      <c r="B16" s="327"/>
      <c r="C16" s="340"/>
      <c r="D16" s="342"/>
      <c r="E16" s="161" t="s">
        <v>276</v>
      </c>
      <c r="F16" s="216" t="s">
        <v>17</v>
      </c>
      <c r="G16" s="216" t="s">
        <v>86</v>
      </c>
      <c r="H16" s="7" t="s">
        <v>86</v>
      </c>
      <c r="I16" s="216" t="s">
        <v>86</v>
      </c>
      <c r="J16" s="216" t="s">
        <v>93</v>
      </c>
      <c r="K16" s="309"/>
      <c r="L16" s="309"/>
      <c r="M16" s="309"/>
      <c r="N16" s="309"/>
      <c r="O16" s="309"/>
      <c r="P16" s="299"/>
      <c r="Q16" s="312"/>
      <c r="R16" s="302"/>
    </row>
    <row r="17" spans="1:18" s="10" customFormat="1" ht="41.25" customHeight="1">
      <c r="A17" s="330"/>
      <c r="B17" s="327"/>
      <c r="C17" s="340"/>
      <c r="D17" s="342"/>
      <c r="E17" s="161" t="s">
        <v>277</v>
      </c>
      <c r="F17" s="216" t="s">
        <v>17</v>
      </c>
      <c r="G17" s="216" t="s">
        <v>86</v>
      </c>
      <c r="H17" s="7" t="s">
        <v>86</v>
      </c>
      <c r="I17" s="216" t="s">
        <v>86</v>
      </c>
      <c r="J17" s="216" t="s">
        <v>93</v>
      </c>
      <c r="K17" s="309"/>
      <c r="L17" s="309"/>
      <c r="M17" s="309"/>
      <c r="N17" s="309"/>
      <c r="O17" s="309"/>
      <c r="P17" s="299"/>
      <c r="Q17" s="312"/>
      <c r="R17" s="302"/>
    </row>
    <row r="18" spans="1:18" s="10" customFormat="1" ht="148.5" customHeight="1">
      <c r="A18" s="330"/>
      <c r="B18" s="236" t="s">
        <v>305</v>
      </c>
      <c r="C18" s="234" t="s">
        <v>6</v>
      </c>
      <c r="D18" s="237" t="s">
        <v>86</v>
      </c>
      <c r="E18" s="161" t="s">
        <v>287</v>
      </c>
      <c r="F18" s="7" t="s">
        <v>17</v>
      </c>
      <c r="G18" s="7" t="s">
        <v>86</v>
      </c>
      <c r="H18" s="7" t="s">
        <v>86</v>
      </c>
      <c r="I18" s="95" t="s">
        <v>87</v>
      </c>
      <c r="J18" s="95" t="s">
        <v>93</v>
      </c>
      <c r="K18" s="238">
        <v>3</v>
      </c>
      <c r="L18" s="7" t="str">
        <f>IF(K18=1,"BAJA",IF(K18=2,"MEDIA",IF(K18=3,"ALTA","")))</f>
        <v>ALTA</v>
      </c>
      <c r="M18" s="7">
        <v>20</v>
      </c>
      <c r="N18" s="238" t="str">
        <f>IF(M18=5,"LEVE",IF(M18=10,"MODERADO",IF(M18=20,"FUERTE","")))</f>
        <v>FUERTE</v>
      </c>
      <c r="O18" s="7">
        <f>O13</f>
        <v>10</v>
      </c>
      <c r="P18" s="255" t="s">
        <v>7</v>
      </c>
      <c r="Q18" s="217" t="str">
        <f>IF(P18=C18,"Se mantiene en la zona de riesgo",IF(AND(P18="*",C18="·"),"·","Cambia la evaluación antes de controles"))</f>
        <v>Cambia la evaluación antes de controles</v>
      </c>
      <c r="R18" s="235" t="s">
        <v>9</v>
      </c>
    </row>
    <row r="19" spans="1:18" s="10" customFormat="1" ht="56.25" customHeight="1">
      <c r="A19" s="330"/>
      <c r="B19" s="332" t="str">
        <f>'Admón. Riesgos'!D10</f>
        <v>Los libros que se adquieren en la institucion cumplen con los requisitos legales de derechos de autor y reconocimiento cientifico (Riesgo Corrupcion)</v>
      </c>
      <c r="C19" s="298" t="str">
        <f>'Admón. Riesgos'!O10</f>
        <v>ZONA DE RIESGO MODERADO</v>
      </c>
      <c r="D19" s="333" t="s">
        <v>86</v>
      </c>
      <c r="E19" s="161" t="s">
        <v>288</v>
      </c>
      <c r="F19" s="216" t="s">
        <v>17</v>
      </c>
      <c r="G19" s="216" t="s">
        <v>86</v>
      </c>
      <c r="H19" s="216" t="s">
        <v>86</v>
      </c>
      <c r="I19" s="216" t="s">
        <v>86</v>
      </c>
      <c r="J19" s="216" t="s">
        <v>88</v>
      </c>
      <c r="K19" s="308">
        <v>1</v>
      </c>
      <c r="L19" s="336" t="s">
        <v>65</v>
      </c>
      <c r="M19" s="308">
        <v>10</v>
      </c>
      <c r="N19" s="308" t="str">
        <f>IF(M19=5,"LEVE",IF(M19=10,"MODERADO",IF(M19=20,"FUERTE","")))</f>
        <v>MODERADO</v>
      </c>
      <c r="O19" s="7">
        <f>K19*M19</f>
        <v>10</v>
      </c>
      <c r="P19" s="298" t="str">
        <f>VLOOKUP(O19,$M$78:$N$85,2,0)</f>
        <v>ZONA DE RIESGO MODERADO</v>
      </c>
      <c r="Q19" s="311" t="s">
        <v>106</v>
      </c>
      <c r="R19" s="318" t="s">
        <v>9</v>
      </c>
    </row>
    <row r="20" spans="1:18" s="10" customFormat="1" ht="56.25" customHeight="1">
      <c r="A20" s="330"/>
      <c r="B20" s="327"/>
      <c r="C20" s="299"/>
      <c r="D20" s="334"/>
      <c r="E20" s="161" t="s">
        <v>233</v>
      </c>
      <c r="F20" s="216" t="s">
        <v>17</v>
      </c>
      <c r="G20" s="216" t="s">
        <v>86</v>
      </c>
      <c r="H20" s="216" t="s">
        <v>86</v>
      </c>
      <c r="I20" s="216" t="s">
        <v>86</v>
      </c>
      <c r="J20" s="216" t="s">
        <v>88</v>
      </c>
      <c r="K20" s="309"/>
      <c r="L20" s="337"/>
      <c r="M20" s="309"/>
      <c r="N20" s="309"/>
      <c r="O20" s="7">
        <f>K20*M20</f>
        <v>0</v>
      </c>
      <c r="P20" s="299"/>
      <c r="Q20" s="312"/>
      <c r="R20" s="319"/>
    </row>
    <row r="21" spans="1:18" s="10" customFormat="1" ht="56.25" customHeight="1">
      <c r="A21" s="331"/>
      <c r="B21" s="328"/>
      <c r="C21" s="300"/>
      <c r="D21" s="335"/>
      <c r="E21" s="161"/>
      <c r="F21" s="216" t="s">
        <v>17</v>
      </c>
      <c r="G21" s="216" t="s">
        <v>86</v>
      </c>
      <c r="H21" s="216" t="s">
        <v>86</v>
      </c>
      <c r="I21" s="216" t="s">
        <v>86</v>
      </c>
      <c r="J21" s="216" t="s">
        <v>88</v>
      </c>
      <c r="K21" s="310"/>
      <c r="L21" s="338"/>
      <c r="M21" s="310"/>
      <c r="N21" s="310"/>
      <c r="O21" s="7">
        <f>K21*M21</f>
        <v>0</v>
      </c>
      <c r="P21" s="300"/>
      <c r="Q21" s="313"/>
      <c r="R21" s="320"/>
    </row>
    <row r="22" spans="1:18" s="2" customFormat="1" ht="14.25" customHeight="1">
      <c r="A22" s="160" t="s">
        <v>0</v>
      </c>
      <c r="B22" s="306" t="str">
        <f>+'Admón. Riesgos'!B11:G11</f>
        <v>Profesional Universitario de  Biblioteca </v>
      </c>
      <c r="C22" s="306"/>
      <c r="D22" s="306"/>
      <c r="E22" s="306"/>
      <c r="F22" s="306"/>
      <c r="G22" s="160" t="s">
        <v>3</v>
      </c>
      <c r="H22" s="307"/>
      <c r="I22" s="306"/>
      <c r="J22" s="306"/>
      <c r="K22" s="306"/>
      <c r="L22" s="306"/>
      <c r="M22" s="306"/>
      <c r="N22" s="306"/>
      <c r="O22" s="306"/>
      <c r="P22" s="306"/>
      <c r="Q22" s="306"/>
      <c r="R22" s="306"/>
    </row>
    <row r="23" spans="1:18" s="1" customFormat="1" ht="14.25" customHeight="1">
      <c r="A23" s="160" t="s">
        <v>1</v>
      </c>
      <c r="B23" s="306">
        <f>+'Admón. Riesgos'!B12:G12</f>
        <v>0</v>
      </c>
      <c r="C23" s="306"/>
      <c r="D23" s="306"/>
      <c r="E23" s="306"/>
      <c r="F23" s="306"/>
      <c r="G23" s="160" t="s">
        <v>3</v>
      </c>
      <c r="H23" s="307" t="s">
        <v>244</v>
      </c>
      <c r="I23" s="306"/>
      <c r="J23" s="306"/>
      <c r="K23" s="306"/>
      <c r="L23" s="306"/>
      <c r="M23" s="306"/>
      <c r="N23" s="306"/>
      <c r="O23" s="306"/>
      <c r="P23" s="306"/>
      <c r="Q23" s="306"/>
      <c r="R23" s="306"/>
    </row>
    <row r="24" spans="1:27" s="1" customFormat="1" ht="14.25" customHeight="1">
      <c r="A24" s="160" t="s">
        <v>2</v>
      </c>
      <c r="B24" s="306">
        <f>+'Admón. Riesgos'!B13:G13</f>
        <v>0</v>
      </c>
      <c r="C24" s="306"/>
      <c r="D24" s="306"/>
      <c r="E24" s="306"/>
      <c r="F24" s="306"/>
      <c r="G24" s="160" t="s">
        <v>3</v>
      </c>
      <c r="H24" s="307"/>
      <c r="I24" s="306"/>
      <c r="J24" s="306"/>
      <c r="K24" s="306"/>
      <c r="L24" s="306"/>
      <c r="M24" s="306"/>
      <c r="N24" s="306"/>
      <c r="O24" s="306"/>
      <c r="P24" s="306"/>
      <c r="Q24" s="306"/>
      <c r="R24" s="306"/>
      <c r="S24" s="3"/>
      <c r="T24" s="3"/>
      <c r="U24" s="3"/>
      <c r="V24" s="3"/>
      <c r="W24" s="3"/>
      <c r="X24" s="3"/>
      <c r="Y24" s="3"/>
      <c r="Z24" s="3"/>
      <c r="AA24" s="3"/>
    </row>
    <row r="49" ht="12.75">
      <c r="R49" s="71" t="s">
        <v>232</v>
      </c>
    </row>
    <row r="50" ht="12.75">
      <c r="M50" s="71" t="s">
        <v>232</v>
      </c>
    </row>
    <row r="78" spans="1:16" ht="25.5">
      <c r="A78" s="93" t="s">
        <v>17</v>
      </c>
      <c r="B78" s="94"/>
      <c r="C78" s="92" t="s">
        <v>105</v>
      </c>
      <c r="D78" s="93" t="s">
        <v>69</v>
      </c>
      <c r="E78" s="93" t="s">
        <v>9</v>
      </c>
      <c r="F78" s="93" t="s">
        <v>56</v>
      </c>
      <c r="G78" s="94"/>
      <c r="H78" s="94">
        <v>1</v>
      </c>
      <c r="I78" s="93" t="s">
        <v>67</v>
      </c>
      <c r="J78" s="91" t="s">
        <v>89</v>
      </c>
      <c r="K78" s="91">
        <v>1</v>
      </c>
      <c r="L78" s="91">
        <v>5</v>
      </c>
      <c r="M78" s="91">
        <v>5</v>
      </c>
      <c r="N78" s="91" t="s">
        <v>4</v>
      </c>
      <c r="O78" s="91"/>
      <c r="P78" s="91"/>
    </row>
    <row r="79" spans="1:16" ht="25.5">
      <c r="A79" s="93" t="s">
        <v>18</v>
      </c>
      <c r="B79" s="91" t="s">
        <v>86</v>
      </c>
      <c r="C79" s="92" t="s">
        <v>106</v>
      </c>
      <c r="D79" s="93" t="s">
        <v>70</v>
      </c>
      <c r="E79" s="93" t="s">
        <v>74</v>
      </c>
      <c r="F79" s="93" t="s">
        <v>59</v>
      </c>
      <c r="G79" s="93">
        <v>3</v>
      </c>
      <c r="H79" s="94">
        <v>2</v>
      </c>
      <c r="I79" s="93" t="s">
        <v>65</v>
      </c>
      <c r="J79" s="91" t="s">
        <v>90</v>
      </c>
      <c r="K79" s="91">
        <v>2</v>
      </c>
      <c r="L79" s="91">
        <v>10</v>
      </c>
      <c r="M79" s="91">
        <v>10</v>
      </c>
      <c r="N79" s="91" t="s">
        <v>5</v>
      </c>
      <c r="O79" s="91"/>
      <c r="P79" s="91"/>
    </row>
    <row r="80" spans="1:16" ht="12.75">
      <c r="A80" s="93" t="s">
        <v>19</v>
      </c>
      <c r="B80" s="91" t="s">
        <v>87</v>
      </c>
      <c r="C80" s="92"/>
      <c r="D80" s="93" t="s">
        <v>71</v>
      </c>
      <c r="E80" s="93" t="s">
        <v>75</v>
      </c>
      <c r="F80" s="93" t="s">
        <v>60</v>
      </c>
      <c r="G80" s="93">
        <v>2</v>
      </c>
      <c r="H80" s="94">
        <v>3</v>
      </c>
      <c r="I80" s="93" t="s">
        <v>63</v>
      </c>
      <c r="J80" s="91" t="s">
        <v>91</v>
      </c>
      <c r="K80" s="91">
        <v>3</v>
      </c>
      <c r="L80" s="91">
        <v>20</v>
      </c>
      <c r="M80" s="91">
        <v>15</v>
      </c>
      <c r="N80" s="91" t="s">
        <v>6</v>
      </c>
      <c r="O80" s="91"/>
      <c r="P80" s="91"/>
    </row>
    <row r="81" spans="1:16" ht="12.75">
      <c r="A81" s="94"/>
      <c r="B81" s="94"/>
      <c r="C81" s="92"/>
      <c r="D81" s="93" t="s">
        <v>72</v>
      </c>
      <c r="E81" s="93" t="s">
        <v>76</v>
      </c>
      <c r="F81" s="93" t="s">
        <v>61</v>
      </c>
      <c r="G81" s="93">
        <v>1</v>
      </c>
      <c r="H81" s="94">
        <v>4</v>
      </c>
      <c r="I81" s="93" t="s">
        <v>63</v>
      </c>
      <c r="J81" s="91" t="s">
        <v>92</v>
      </c>
      <c r="K81" s="91"/>
      <c r="L81" s="91"/>
      <c r="M81" s="91">
        <v>20</v>
      </c>
      <c r="N81" s="91" t="s">
        <v>6</v>
      </c>
      <c r="O81" s="91"/>
      <c r="P81" s="91"/>
    </row>
    <row r="82" spans="1:16" ht="12.75">
      <c r="A82" s="94"/>
      <c r="B82" s="94"/>
      <c r="C82" s="94"/>
      <c r="D82" s="93" t="s">
        <v>73</v>
      </c>
      <c r="E82" s="93" t="s">
        <v>8</v>
      </c>
      <c r="F82" s="94"/>
      <c r="G82" s="93"/>
      <c r="H82" s="94">
        <v>6</v>
      </c>
      <c r="I82" s="93" t="s">
        <v>64</v>
      </c>
      <c r="J82" s="91" t="s">
        <v>88</v>
      </c>
      <c r="K82" s="91"/>
      <c r="L82" s="91"/>
      <c r="M82" s="91">
        <v>30</v>
      </c>
      <c r="N82" s="91" t="s">
        <v>7</v>
      </c>
      <c r="O82" s="91"/>
      <c r="P82" s="91"/>
    </row>
    <row r="83" spans="1:16" ht="12.75">
      <c r="A83" s="94"/>
      <c r="B83" s="94"/>
      <c r="C83" s="94"/>
      <c r="D83" s="94"/>
      <c r="E83" s="94"/>
      <c r="F83" s="94"/>
      <c r="G83" s="93"/>
      <c r="H83" s="94">
        <v>9</v>
      </c>
      <c r="I83" s="93" t="s">
        <v>68</v>
      </c>
      <c r="J83" s="91" t="s">
        <v>93</v>
      </c>
      <c r="K83" s="91"/>
      <c r="L83" s="91"/>
      <c r="M83" s="91">
        <v>40</v>
      </c>
      <c r="N83" s="91" t="s">
        <v>7</v>
      </c>
      <c r="O83" s="91"/>
      <c r="P83" s="91"/>
    </row>
    <row r="84" spans="1:16" ht="12.75">
      <c r="A84" s="94"/>
      <c r="B84" s="94"/>
      <c r="C84" s="94"/>
      <c r="D84" s="94"/>
      <c r="E84" s="94"/>
      <c r="F84" s="94"/>
      <c r="G84" s="94"/>
      <c r="H84" s="94"/>
      <c r="I84" s="94"/>
      <c r="J84" s="91" t="s">
        <v>94</v>
      </c>
      <c r="K84" s="91"/>
      <c r="L84" s="91"/>
      <c r="M84" s="91">
        <v>60</v>
      </c>
      <c r="N84" s="91" t="s">
        <v>7</v>
      </c>
      <c r="O84" s="91"/>
      <c r="P84" s="91"/>
    </row>
    <row r="85" spans="1:16" ht="12.75">
      <c r="A85" s="94"/>
      <c r="B85" s="94"/>
      <c r="C85" s="94"/>
      <c r="D85" s="94"/>
      <c r="E85" s="94"/>
      <c r="F85" s="94"/>
      <c r="G85" s="94"/>
      <c r="H85" s="94"/>
      <c r="I85" s="94"/>
      <c r="J85" s="93" t="s">
        <v>100</v>
      </c>
      <c r="K85" s="94"/>
      <c r="L85" s="94"/>
      <c r="M85" s="94">
        <v>0</v>
      </c>
      <c r="N85" s="93" t="s">
        <v>99</v>
      </c>
      <c r="O85" s="94"/>
      <c r="P85" s="94"/>
    </row>
  </sheetData>
  <sheetProtection/>
  <mergeCells count="63">
    <mergeCell ref="A5:A21"/>
    <mergeCell ref="B19:B21"/>
    <mergeCell ref="C19:C21"/>
    <mergeCell ref="D19:D21"/>
    <mergeCell ref="K19:K21"/>
    <mergeCell ref="L19:L21"/>
    <mergeCell ref="D5:D7"/>
    <mergeCell ref="B13:B17"/>
    <mergeCell ref="C13:C17"/>
    <mergeCell ref="D13:D17"/>
    <mergeCell ref="B8:B12"/>
    <mergeCell ref="C8:C12"/>
    <mergeCell ref="D8:D12"/>
    <mergeCell ref="G3:G4"/>
    <mergeCell ref="F3:F4"/>
    <mergeCell ref="C5:C7"/>
    <mergeCell ref="B5:B7"/>
    <mergeCell ref="I3:I4"/>
    <mergeCell ref="Q3:R3"/>
    <mergeCell ref="D3:D4"/>
    <mergeCell ref="Q19:Q21"/>
    <mergeCell ref="R19:R21"/>
    <mergeCell ref="M19:M21"/>
    <mergeCell ref="N19:N21"/>
    <mergeCell ref="P19:P21"/>
    <mergeCell ref="M5:M7"/>
    <mergeCell ref="K5:K7"/>
    <mergeCell ref="L5:L7"/>
    <mergeCell ref="A2:R2"/>
    <mergeCell ref="A3:A4"/>
    <mergeCell ref="B3:B4"/>
    <mergeCell ref="C3:C4"/>
    <mergeCell ref="H3:H4"/>
    <mergeCell ref="J3:J4"/>
    <mergeCell ref="K3:P3"/>
    <mergeCell ref="E3:E4"/>
    <mergeCell ref="P5:P7"/>
    <mergeCell ref="N8:N12"/>
    <mergeCell ref="O5:O7"/>
    <mergeCell ref="N5:N7"/>
    <mergeCell ref="N13:N17"/>
    <mergeCell ref="M8:M12"/>
    <mergeCell ref="M13:M17"/>
    <mergeCell ref="K8:K12"/>
    <mergeCell ref="K13:K17"/>
    <mergeCell ref="L13:L17"/>
    <mergeCell ref="L8:L12"/>
    <mergeCell ref="R5:R7"/>
    <mergeCell ref="Q5:Q7"/>
    <mergeCell ref="Q13:Q17"/>
    <mergeCell ref="Q8:Q12"/>
    <mergeCell ref="O8:O12"/>
    <mergeCell ref="O13:O17"/>
    <mergeCell ref="P8:P12"/>
    <mergeCell ref="R13:R17"/>
    <mergeCell ref="R8:R12"/>
    <mergeCell ref="P13:P17"/>
    <mergeCell ref="B23:F23"/>
    <mergeCell ref="B24:F24"/>
    <mergeCell ref="H22:R22"/>
    <mergeCell ref="H24:R24"/>
    <mergeCell ref="H23:R23"/>
    <mergeCell ref="B22:F22"/>
  </mergeCells>
  <conditionalFormatting sqref="B5:B19">
    <cfRule type="cellIs" priority="46" dxfId="75" operator="equal" stopIfTrue="1">
      <formula>0</formula>
    </cfRule>
  </conditionalFormatting>
  <conditionalFormatting sqref="Q5:Q18">
    <cfRule type="cellIs" priority="47" dxfId="12" operator="equal" stopIfTrue="1">
      <formula>"Cambia la evaluación antes de controles"</formula>
    </cfRule>
    <cfRule type="cellIs" priority="48" dxfId="11" operator="equal" stopIfTrue="1">
      <formula>"Se mantiene en la zona de riesgo"</formula>
    </cfRule>
  </conditionalFormatting>
  <conditionalFormatting sqref="C5:C19 P5:P18">
    <cfRule type="cellIs" priority="50" dxfId="22" operator="equal" stopIfTrue="1">
      <formula>"ZONA DE RIESGO IMPORTANTE"</formula>
    </cfRule>
    <cfRule type="cellIs" priority="51" dxfId="21" operator="equal" stopIfTrue="1">
      <formula>"ZONA DE RIESGO MODERADO"</formula>
    </cfRule>
    <cfRule type="cellIs" priority="52" dxfId="20" operator="equal" stopIfTrue="1">
      <formula>"ZONA DE RIESGO ACEPTABLE"</formula>
    </cfRule>
  </conditionalFormatting>
  <conditionalFormatting sqref="L5:L12 L18:L19">
    <cfRule type="cellIs" priority="53" dxfId="0" operator="equal" stopIfTrue="1">
      <formula>"alta"</formula>
    </cfRule>
    <cfRule type="cellIs" priority="54" dxfId="23" operator="equal" stopIfTrue="1">
      <formula>"media"</formula>
    </cfRule>
    <cfRule type="cellIs" priority="55" dxfId="34" operator="equal" stopIfTrue="1">
      <formula>"baja"</formula>
    </cfRule>
  </conditionalFormatting>
  <conditionalFormatting sqref="N5:N18">
    <cfRule type="cellIs" priority="56" dxfId="0" operator="equal" stopIfTrue="1">
      <formula>"FUERTE"</formula>
    </cfRule>
    <cfRule type="cellIs" priority="57" dxfId="23" operator="equal" stopIfTrue="1">
      <formula>"moderado"</formula>
    </cfRule>
    <cfRule type="cellIs" priority="58" dxfId="27" operator="equal" stopIfTrue="1">
      <formula>"leve"</formula>
    </cfRule>
  </conditionalFormatting>
  <conditionalFormatting sqref="C5:C19 P5:P18">
    <cfRule type="cellIs" priority="28" dxfId="0" operator="equal" stopIfTrue="1">
      <formula>"ZONA DE RIESGO INACEPTABLE"</formula>
    </cfRule>
  </conditionalFormatting>
  <conditionalFormatting sqref="Q19">
    <cfRule type="cellIs" priority="18" dxfId="12" operator="equal" stopIfTrue="1">
      <formula>"Cambia la evaluación antes de controles"</formula>
    </cfRule>
    <cfRule type="cellIs" priority="19" dxfId="11" operator="equal" stopIfTrue="1">
      <formula>"Se mantiene en la zona de riesgo"</formula>
    </cfRule>
  </conditionalFormatting>
  <conditionalFormatting sqref="L13:L17">
    <cfRule type="cellIs" priority="14" dxfId="0" operator="equal" stopIfTrue="1">
      <formula>"alta"</formula>
    </cfRule>
    <cfRule type="cellIs" priority="15" dxfId="23" operator="equal" stopIfTrue="1">
      <formula>"media"</formula>
    </cfRule>
    <cfRule type="cellIs" priority="16" dxfId="34" operator="equal" stopIfTrue="1">
      <formula>"baja"</formula>
    </cfRule>
  </conditionalFormatting>
  <conditionalFormatting sqref="P19">
    <cfRule type="cellIs" priority="5" dxfId="22" operator="equal" stopIfTrue="1">
      <formula>"ZONA DE RIESGO IMPORTANTE"</formula>
    </cfRule>
    <cfRule type="cellIs" priority="6" dxfId="21" operator="equal" stopIfTrue="1">
      <formula>"ZONA DE RIESGO MODERADO"</formula>
    </cfRule>
    <cfRule type="cellIs" priority="7" dxfId="20" operator="equal" stopIfTrue="1">
      <formula>"ZONA DE RIESGO ACEPTABLE"</formula>
    </cfRule>
  </conditionalFormatting>
  <conditionalFormatting sqref="P19">
    <cfRule type="cellIs" priority="4" dxfId="0" operator="equal" stopIfTrue="1">
      <formula>"ZONA DE RIESGO INACEPTABLE"</formula>
    </cfRule>
  </conditionalFormatting>
  <conditionalFormatting sqref="N19">
    <cfRule type="cellIs" priority="1" dxfId="0" operator="equal" stopIfTrue="1">
      <formula>"FUERTE"</formula>
    </cfRule>
    <cfRule type="cellIs" priority="2" dxfId="23" operator="equal" stopIfTrue="1">
      <formula>"moderado"</formula>
    </cfRule>
    <cfRule type="cellIs" priority="3" dxfId="27" operator="equal" stopIfTrue="1">
      <formula>"leve"</formula>
    </cfRule>
  </conditionalFormatting>
  <dataValidations count="7">
    <dataValidation type="list" allowBlank="1" showInputMessage="1" showErrorMessage="1" sqref="R5:R11 R13:R19">
      <formula1>$E$78:$E$82</formula1>
    </dataValidation>
    <dataValidation type="list" allowBlank="1" showInputMessage="1" showErrorMessage="1" sqref="J8:J21">
      <formula1>$J$78:$J$84</formula1>
    </dataValidation>
    <dataValidation type="list" allowBlank="1" showInputMessage="1" showErrorMessage="1" sqref="J5:J7">
      <formula1>$J$78:$J$85</formula1>
    </dataValidation>
    <dataValidation type="list" allowBlank="1" showInputMessage="1" showErrorMessage="1" sqref="D5:D11 G5:I21 D13:D19">
      <formula1>$B$79:$B$80</formula1>
    </dataValidation>
    <dataValidation type="list" allowBlank="1" showInputMessage="1" showErrorMessage="1" sqref="F5:F21">
      <formula1>$A$78:$A$80</formula1>
    </dataValidation>
    <dataValidation type="list" allowBlank="1" showInputMessage="1" showErrorMessage="1" sqref="K5:K19">
      <formula1>$K$78:$K$80</formula1>
    </dataValidation>
    <dataValidation type="list" allowBlank="1" showInputMessage="1" showErrorMessage="1" sqref="M5:M19">
      <formula1>$L$78:$L$80</formula1>
    </dataValidation>
  </dataValidations>
  <printOptions/>
  <pageMargins left="0.65" right="0.44" top="0.61" bottom="0.62" header="0" footer="0"/>
  <pageSetup horizontalDpi="200" verticalDpi="200" orientation="landscape" scale="65" r:id="rId1"/>
</worksheet>
</file>

<file path=xl/worksheets/sheet3.xml><?xml version="1.0" encoding="utf-8"?>
<worksheet xmlns="http://schemas.openxmlformats.org/spreadsheetml/2006/main" xmlns:r="http://schemas.openxmlformats.org/officeDocument/2006/relationships">
  <dimension ref="A2:U66"/>
  <sheetViews>
    <sheetView tabSelected="1" zoomScalePageLayoutView="0" workbookViewId="0" topLeftCell="A1">
      <selection activeCell="A6" sqref="A6:A22"/>
    </sheetView>
  </sheetViews>
  <sheetFormatPr defaultColWidth="11.421875" defaultRowHeight="13.5"/>
  <cols>
    <col min="1" max="1" width="26.00390625" style="5" customWidth="1"/>
    <col min="2" max="2" width="26.8515625" style="4" customWidth="1"/>
    <col min="3" max="3" width="24.140625" style="5" customWidth="1"/>
    <col min="4" max="4" width="20.421875" style="5" customWidth="1"/>
    <col min="5" max="5" width="18.421875" style="5" customWidth="1"/>
    <col min="6" max="6" width="21.57421875" style="5" customWidth="1"/>
    <col min="7" max="8" width="29.57421875" style="5" customWidth="1"/>
    <col min="9" max="9" width="22.57421875" style="5" customWidth="1"/>
    <col min="10" max="10" width="29.28125" style="5" customWidth="1"/>
    <col min="11" max="12" width="0" style="5" hidden="1" customWidth="1"/>
    <col min="13" max="13" width="11.421875" style="5" customWidth="1"/>
    <col min="14" max="14" width="24.421875" style="5" customWidth="1"/>
    <col min="15" max="16384" width="11.421875" style="5" customWidth="1"/>
  </cols>
  <sheetData>
    <row r="1" ht="12.75"/>
    <row r="2" spans="1:9" ht="71.25" customHeight="1">
      <c r="A2" s="173" t="s">
        <v>85</v>
      </c>
      <c r="B2" s="174"/>
      <c r="C2" s="174"/>
      <c r="D2" s="174"/>
      <c r="E2" s="174"/>
      <c r="F2" s="174"/>
      <c r="G2" s="174"/>
      <c r="H2" s="174"/>
      <c r="I2" s="174"/>
    </row>
    <row r="3" spans="1:9" ht="30" customHeight="1" hidden="1" thickBot="1">
      <c r="A3" s="354" t="s">
        <v>83</v>
      </c>
      <c r="B3" s="354"/>
      <c r="C3" s="355" t="e">
        <f>'Admón. Riesgos'!#REF!</f>
        <v>#REF!</v>
      </c>
      <c r="D3" s="355"/>
      <c r="E3" s="355"/>
      <c r="F3" s="355"/>
      <c r="G3" s="355"/>
      <c r="H3" s="355"/>
      <c r="I3" s="355"/>
    </row>
    <row r="4" spans="1:13" s="22" customFormat="1" ht="31.5" customHeight="1">
      <c r="A4" s="315" t="s">
        <v>107</v>
      </c>
      <c r="B4" s="316" t="s">
        <v>80</v>
      </c>
      <c r="C4" s="317" t="s">
        <v>96</v>
      </c>
      <c r="D4" s="317" t="s">
        <v>118</v>
      </c>
      <c r="E4" s="317" t="s">
        <v>14</v>
      </c>
      <c r="F4" s="317"/>
      <c r="G4" s="159" t="s">
        <v>82</v>
      </c>
      <c r="H4" s="316" t="s">
        <v>140</v>
      </c>
      <c r="I4" s="317" t="s">
        <v>141</v>
      </c>
      <c r="J4" s="269"/>
      <c r="M4" s="269"/>
    </row>
    <row r="5" spans="1:9" s="22" customFormat="1" ht="27.75" customHeight="1">
      <c r="A5" s="315"/>
      <c r="B5" s="316"/>
      <c r="C5" s="316"/>
      <c r="D5" s="316"/>
      <c r="E5" s="159" t="s">
        <v>66</v>
      </c>
      <c r="F5" s="159" t="s">
        <v>97</v>
      </c>
      <c r="G5" s="282"/>
      <c r="H5" s="316"/>
      <c r="I5" s="317"/>
    </row>
    <row r="6" spans="1:13" s="10" customFormat="1" ht="87.75" customHeight="1">
      <c r="A6" s="351" t="str">
        <f>'Admón. Riesgos'!A6</f>
        <v>Gestión de Biblioteca</v>
      </c>
      <c r="B6" s="353" t="s">
        <v>298</v>
      </c>
      <c r="C6" s="339" t="str">
        <f>'Admón. Riesgos'!O6</f>
        <v>ZONA DE RIESGO IMPORTANTE</v>
      </c>
      <c r="D6" s="339" t="str">
        <f>'Valoracion '!P5</f>
        <v>ZONA DE RIESGO MODERADO</v>
      </c>
      <c r="E6" s="344" t="str">
        <f>'Valoracion '!Q5:Q5</f>
        <v>Cambia la evaluación antes de controles</v>
      </c>
      <c r="F6" s="344" t="str">
        <f>'Valoracion '!R5:R5</f>
        <v>Evitar el riesgo</v>
      </c>
      <c r="G6" s="241" t="s">
        <v>281</v>
      </c>
      <c r="H6" s="242" t="s">
        <v>258</v>
      </c>
      <c r="I6" s="243" t="s">
        <v>180</v>
      </c>
      <c r="J6" s="271"/>
      <c r="K6" s="28"/>
      <c r="L6" s="28"/>
      <c r="M6" s="271"/>
    </row>
    <row r="7" spans="1:13" s="10" customFormat="1" ht="57.75" customHeight="1">
      <c r="A7" s="351"/>
      <c r="B7" s="353"/>
      <c r="C7" s="340"/>
      <c r="D7" s="340"/>
      <c r="E7" s="344"/>
      <c r="F7" s="344"/>
      <c r="G7" s="241" t="s">
        <v>259</v>
      </c>
      <c r="H7" s="242" t="s">
        <v>260</v>
      </c>
      <c r="I7" s="243" t="s">
        <v>180</v>
      </c>
      <c r="J7" s="271"/>
      <c r="K7" s="28"/>
      <c r="L7" s="28"/>
      <c r="M7" s="270"/>
    </row>
    <row r="8" spans="1:12" s="10" customFormat="1" ht="54" customHeight="1">
      <c r="A8" s="351"/>
      <c r="B8" s="353"/>
      <c r="C8" s="340"/>
      <c r="D8" s="340"/>
      <c r="E8" s="344"/>
      <c r="F8" s="344"/>
      <c r="G8" s="241" t="s">
        <v>261</v>
      </c>
      <c r="H8" s="241" t="s">
        <v>262</v>
      </c>
      <c r="I8" s="243" t="s">
        <v>180</v>
      </c>
      <c r="K8" s="28"/>
      <c r="L8" s="28"/>
    </row>
    <row r="9" spans="1:12" s="10" customFormat="1" ht="52.5" customHeight="1">
      <c r="A9" s="351"/>
      <c r="B9" s="353"/>
      <c r="C9" s="343"/>
      <c r="D9" s="343"/>
      <c r="E9" s="344"/>
      <c r="F9" s="344"/>
      <c r="G9" s="222" t="s">
        <v>295</v>
      </c>
      <c r="H9" s="222" t="s">
        <v>296</v>
      </c>
      <c r="I9" s="284" t="s">
        <v>180</v>
      </c>
      <c r="K9" s="28"/>
      <c r="L9" s="28"/>
    </row>
    <row r="10" spans="1:14" s="10" customFormat="1" ht="171" customHeight="1">
      <c r="A10" s="351"/>
      <c r="B10" s="352" t="s">
        <v>301</v>
      </c>
      <c r="C10" s="339" t="str">
        <f>'Admón. Riesgos'!O7</f>
        <v>ZONA DE RIESGO IMPORTANTE</v>
      </c>
      <c r="D10" s="339" t="str">
        <f>'Valoracion '!P8</f>
        <v>ZONA DE RIESGO MODERADO</v>
      </c>
      <c r="E10" s="163" t="str">
        <f>'Valoracion '!Q8:Q8</f>
        <v>Cambia la evaluación antes de controles</v>
      </c>
      <c r="F10" s="345" t="str">
        <f>'Valoracion '!R8:R8</f>
        <v>Reducir el riesgo</v>
      </c>
      <c r="G10" s="245" t="s">
        <v>282</v>
      </c>
      <c r="H10" s="246" t="s">
        <v>218</v>
      </c>
      <c r="I10" s="247" t="s">
        <v>180</v>
      </c>
      <c r="J10" s="271"/>
      <c r="K10" s="28"/>
      <c r="L10" s="28"/>
      <c r="M10" s="271"/>
      <c r="N10" s="271"/>
    </row>
    <row r="11" spans="1:12" s="10" customFormat="1" ht="90" customHeight="1">
      <c r="A11" s="351"/>
      <c r="B11" s="352"/>
      <c r="C11" s="340"/>
      <c r="D11" s="340"/>
      <c r="E11" s="163"/>
      <c r="F11" s="344"/>
      <c r="G11" s="245" t="s">
        <v>230</v>
      </c>
      <c r="H11" s="248" t="s">
        <v>294</v>
      </c>
      <c r="I11" s="247" t="s">
        <v>219</v>
      </c>
      <c r="J11" s="271"/>
      <c r="K11" s="28"/>
      <c r="L11" s="28"/>
    </row>
    <row r="12" spans="1:12" s="10" customFormat="1" ht="90" customHeight="1">
      <c r="A12" s="351"/>
      <c r="B12" s="352"/>
      <c r="C12" s="340"/>
      <c r="D12" s="340"/>
      <c r="E12" s="163"/>
      <c r="F12" s="344"/>
      <c r="G12" s="245" t="s">
        <v>292</v>
      </c>
      <c r="H12" s="248" t="s">
        <v>293</v>
      </c>
      <c r="I12" s="247" t="s">
        <v>180</v>
      </c>
      <c r="J12" s="271"/>
      <c r="K12" s="28"/>
      <c r="L12" s="28"/>
    </row>
    <row r="13" spans="1:12" s="10" customFormat="1" ht="87.75" customHeight="1">
      <c r="A13" s="351"/>
      <c r="B13" s="352"/>
      <c r="C13" s="340"/>
      <c r="D13" s="340"/>
      <c r="E13" s="163"/>
      <c r="F13" s="344"/>
      <c r="G13" s="248" t="s">
        <v>283</v>
      </c>
      <c r="H13" s="248" t="s">
        <v>265</v>
      </c>
      <c r="I13" s="247" t="s">
        <v>216</v>
      </c>
      <c r="J13" s="271"/>
      <c r="K13" s="28"/>
      <c r="L13" s="28"/>
    </row>
    <row r="14" spans="1:9" s="10" customFormat="1" ht="86.25" customHeight="1">
      <c r="A14" s="351"/>
      <c r="B14" s="332" t="s">
        <v>269</v>
      </c>
      <c r="C14" s="339" t="str">
        <f>'Admón. Riesgos'!O10</f>
        <v>ZONA DE RIESGO MODERADO</v>
      </c>
      <c r="D14" s="234" t="s">
        <v>5</v>
      </c>
      <c r="E14" s="339" t="s">
        <v>106</v>
      </c>
      <c r="F14" s="339"/>
      <c r="G14" s="248" t="s">
        <v>239</v>
      </c>
      <c r="H14" s="248" t="s">
        <v>254</v>
      </c>
      <c r="I14" s="247" t="s">
        <v>216</v>
      </c>
    </row>
    <row r="15" spans="1:14" s="10" customFormat="1" ht="49.5" customHeight="1">
      <c r="A15" s="351"/>
      <c r="B15" s="327"/>
      <c r="C15" s="340"/>
      <c r="D15" s="285"/>
      <c r="E15" s="340"/>
      <c r="F15" s="340"/>
      <c r="G15" s="241" t="s">
        <v>303</v>
      </c>
      <c r="H15" s="249" t="s">
        <v>260</v>
      </c>
      <c r="I15" s="250" t="s">
        <v>180</v>
      </c>
      <c r="J15" s="272"/>
      <c r="M15" s="270"/>
      <c r="N15" s="271"/>
    </row>
    <row r="16" spans="1:14" s="10" customFormat="1" ht="49.5" customHeight="1">
      <c r="A16" s="351"/>
      <c r="B16" s="327"/>
      <c r="C16" s="340"/>
      <c r="D16" s="285"/>
      <c r="E16" s="340"/>
      <c r="F16" s="340"/>
      <c r="G16" s="241" t="s">
        <v>231</v>
      </c>
      <c r="H16" s="249" t="s">
        <v>220</v>
      </c>
      <c r="I16" s="250" t="s">
        <v>180</v>
      </c>
      <c r="J16" s="272"/>
      <c r="M16" s="270"/>
      <c r="N16" s="271"/>
    </row>
    <row r="17" spans="1:14" s="10" customFormat="1" ht="49.5" customHeight="1">
      <c r="A17" s="351"/>
      <c r="B17" s="327"/>
      <c r="C17" s="340">
        <f>'Admón. Riesgos'!O11</f>
        <v>0</v>
      </c>
      <c r="D17" s="285" t="e">
        <f>'Valoracion '!#REF!</f>
        <v>#REF!</v>
      </c>
      <c r="E17" s="340" t="e">
        <f>'Valoracion '!#REF!</f>
        <v>#REF!</v>
      </c>
      <c r="F17" s="340"/>
      <c r="G17" s="241" t="s">
        <v>284</v>
      </c>
      <c r="H17" s="249" t="s">
        <v>285</v>
      </c>
      <c r="I17" s="250" t="s">
        <v>219</v>
      </c>
      <c r="J17" s="272"/>
      <c r="M17" s="270"/>
      <c r="N17" s="271"/>
    </row>
    <row r="18" spans="1:14" s="10" customFormat="1" ht="49.5" customHeight="1">
      <c r="A18" s="351"/>
      <c r="B18" s="327"/>
      <c r="C18" s="340"/>
      <c r="D18" s="285"/>
      <c r="E18" s="340"/>
      <c r="F18" s="340"/>
      <c r="G18" s="241" t="s">
        <v>271</v>
      </c>
      <c r="H18" s="249" t="s">
        <v>270</v>
      </c>
      <c r="I18" s="250" t="s">
        <v>219</v>
      </c>
      <c r="J18" s="272"/>
      <c r="M18" s="270"/>
      <c r="N18" s="271"/>
    </row>
    <row r="19" spans="1:9" s="10" customFormat="1" ht="118.5" customHeight="1">
      <c r="A19" s="351"/>
      <c r="B19" s="328"/>
      <c r="C19" s="343"/>
      <c r="D19" s="283"/>
      <c r="E19" s="343"/>
      <c r="F19" s="343"/>
      <c r="G19" s="162" t="s">
        <v>252</v>
      </c>
      <c r="H19" s="248" t="s">
        <v>253</v>
      </c>
      <c r="I19" s="244" t="s">
        <v>219</v>
      </c>
    </row>
    <row r="20" spans="1:14" s="10" customFormat="1" ht="162" customHeight="1">
      <c r="A20" s="351"/>
      <c r="B20" s="218" t="s">
        <v>297</v>
      </c>
      <c r="C20" s="163" t="s">
        <v>6</v>
      </c>
      <c r="D20" s="163" t="str">
        <f>D14</f>
        <v>ZONA DE RIESGO MODERADO</v>
      </c>
      <c r="E20" s="163" t="str">
        <f>$E$21</f>
        <v>Cambia la evaluación antes de controles</v>
      </c>
      <c r="F20" s="163" t="s">
        <v>9</v>
      </c>
      <c r="G20" s="254" t="s">
        <v>299</v>
      </c>
      <c r="H20" s="249" t="s">
        <v>215</v>
      </c>
      <c r="I20" s="273"/>
      <c r="J20" s="271"/>
      <c r="M20" s="270"/>
      <c r="N20" s="271"/>
    </row>
    <row r="21" spans="1:9" s="10" customFormat="1" ht="24.75" customHeight="1">
      <c r="A21" s="351"/>
      <c r="B21" s="332" t="s">
        <v>308</v>
      </c>
      <c r="C21" s="339" t="str">
        <f>'Admón. Riesgos'!O10</f>
        <v>ZONA DE RIESGO MODERADO</v>
      </c>
      <c r="D21" s="339" t="str">
        <f>'Valoracion '!P19</f>
        <v>ZONA DE RIESGO MODERADO</v>
      </c>
      <c r="E21" s="339" t="str">
        <f>'Valoracion '!Q19</f>
        <v>Cambia la evaluación antes de controles</v>
      </c>
      <c r="F21" s="349" t="s">
        <v>229</v>
      </c>
      <c r="G21" s="346" t="s">
        <v>290</v>
      </c>
      <c r="H21" s="346" t="s">
        <v>289</v>
      </c>
      <c r="I21" s="286"/>
    </row>
    <row r="22" spans="1:14" s="10" customFormat="1" ht="249" customHeight="1">
      <c r="A22" s="351"/>
      <c r="B22" s="328"/>
      <c r="C22" s="343"/>
      <c r="D22" s="343"/>
      <c r="E22" s="343"/>
      <c r="F22" s="350"/>
      <c r="G22" s="348"/>
      <c r="H22" s="347"/>
      <c r="I22" s="287" t="s">
        <v>278</v>
      </c>
      <c r="J22" s="271"/>
      <c r="M22" s="271"/>
      <c r="N22" s="271"/>
    </row>
    <row r="23" spans="1:9" s="2" customFormat="1" ht="14.25" customHeight="1">
      <c r="A23" s="160" t="s">
        <v>0</v>
      </c>
      <c r="B23" s="306" t="str">
        <f>+'Admón. Riesgos'!B11:G11</f>
        <v>Profesional Universitario de  Biblioteca </v>
      </c>
      <c r="C23" s="306"/>
      <c r="D23" s="306"/>
      <c r="E23" s="306"/>
      <c r="F23" s="306"/>
      <c r="G23" s="306"/>
      <c r="H23" s="160" t="s">
        <v>3</v>
      </c>
      <c r="I23" s="175"/>
    </row>
    <row r="24" spans="1:9" s="1" customFormat="1" ht="12.75">
      <c r="A24" s="160" t="s">
        <v>1</v>
      </c>
      <c r="B24" s="306">
        <f>+'Admón. Riesgos'!B12:G12</f>
        <v>0</v>
      </c>
      <c r="C24" s="306"/>
      <c r="D24" s="306"/>
      <c r="E24" s="306"/>
      <c r="F24" s="306"/>
      <c r="G24" s="306"/>
      <c r="H24" s="160" t="s">
        <v>3</v>
      </c>
      <c r="I24" s="175"/>
    </row>
    <row r="25" spans="1:21" s="1" customFormat="1" ht="14.25" customHeight="1">
      <c r="A25" s="160" t="s">
        <v>2</v>
      </c>
      <c r="B25" s="306">
        <f>+'Admón. Riesgos'!B13:G13</f>
        <v>0</v>
      </c>
      <c r="C25" s="306"/>
      <c r="D25" s="306"/>
      <c r="E25" s="306"/>
      <c r="F25" s="306"/>
      <c r="G25" s="306"/>
      <c r="H25" s="160" t="s">
        <v>3</v>
      </c>
      <c r="I25" s="175"/>
      <c r="J25" s="3"/>
      <c r="K25" s="3"/>
      <c r="L25" s="3"/>
      <c r="M25" s="3"/>
      <c r="N25" s="3"/>
      <c r="O25" s="3"/>
      <c r="P25" s="3"/>
      <c r="Q25" s="3"/>
      <c r="R25" s="3"/>
      <c r="S25" s="3"/>
      <c r="T25" s="3"/>
      <c r="U25" s="3"/>
    </row>
    <row r="33" ht="12.75">
      <c r="D33" s="344"/>
    </row>
    <row r="34" ht="12.75">
      <c r="D34" s="344"/>
    </row>
    <row r="35" ht="12.75">
      <c r="D35" s="344"/>
    </row>
    <row r="36" ht="12.75">
      <c r="D36" s="344"/>
    </row>
    <row r="60" spans="1:7" ht="12.75" hidden="1">
      <c r="A60" s="78"/>
      <c r="B60" s="79"/>
      <c r="C60" s="80"/>
      <c r="D60" s="81"/>
      <c r="E60" s="79"/>
      <c r="F60" s="79"/>
      <c r="G60" s="79"/>
    </row>
    <row r="61" spans="1:7" ht="12.75" hidden="1">
      <c r="A61" s="82"/>
      <c r="B61" s="83" t="s">
        <v>86</v>
      </c>
      <c r="C61" s="84"/>
      <c r="D61" s="83"/>
      <c r="E61" s="85"/>
      <c r="F61" s="85"/>
      <c r="G61" s="85"/>
    </row>
    <row r="62" spans="1:7" ht="12.75" hidden="1">
      <c r="A62" s="82"/>
      <c r="B62" s="83" t="s">
        <v>87</v>
      </c>
      <c r="C62" s="84"/>
      <c r="D62" s="83"/>
      <c r="E62" s="85"/>
      <c r="F62" s="85"/>
      <c r="G62" s="85"/>
    </row>
    <row r="63" spans="1:7" ht="12.75" hidden="1">
      <c r="A63" s="86"/>
      <c r="B63" s="85"/>
      <c r="C63" s="84"/>
      <c r="D63" s="83"/>
      <c r="E63" s="85"/>
      <c r="F63" s="85"/>
      <c r="G63" s="85"/>
    </row>
    <row r="64" spans="1:7" ht="12.75" hidden="1">
      <c r="A64" s="86"/>
      <c r="B64" s="85"/>
      <c r="C64" s="85"/>
      <c r="D64" s="83"/>
      <c r="E64" s="85"/>
      <c r="F64" s="85"/>
      <c r="G64" s="85"/>
    </row>
    <row r="65" spans="1:7" ht="13.5" hidden="1" thickBot="1">
      <c r="A65" s="87"/>
      <c r="B65" s="88"/>
      <c r="C65" s="88"/>
      <c r="D65" s="89"/>
      <c r="E65" s="88"/>
      <c r="F65" s="88"/>
      <c r="G65" s="88"/>
    </row>
    <row r="66" ht="12.75">
      <c r="D66" s="71"/>
    </row>
  </sheetData>
  <sheetProtection/>
  <mergeCells count="37">
    <mergeCell ref="D4:D5"/>
    <mergeCell ref="B23:G23"/>
    <mergeCell ref="A3:B3"/>
    <mergeCell ref="C3:I3"/>
    <mergeCell ref="A4:A5"/>
    <mergeCell ref="B4:B5"/>
    <mergeCell ref="C4:C5"/>
    <mergeCell ref="H4:H5"/>
    <mergeCell ref="I4:I5"/>
    <mergeCell ref="E4:F4"/>
    <mergeCell ref="C6:C9"/>
    <mergeCell ref="E6:E9"/>
    <mergeCell ref="D33:D36"/>
    <mergeCell ref="D6:D9"/>
    <mergeCell ref="D10:D13"/>
    <mergeCell ref="B25:G25"/>
    <mergeCell ref="B24:G24"/>
    <mergeCell ref="E14:E19"/>
    <mergeCell ref="A6:A22"/>
    <mergeCell ref="B14:B19"/>
    <mergeCell ref="C14:C19"/>
    <mergeCell ref="B10:B13"/>
    <mergeCell ref="C10:C13"/>
    <mergeCell ref="C21:C22"/>
    <mergeCell ref="B21:B22"/>
    <mergeCell ref="B6:B9"/>
    <mergeCell ref="D21:D22"/>
    <mergeCell ref="F6:F9"/>
    <mergeCell ref="F10:F13"/>
    <mergeCell ref="H21:H22"/>
    <mergeCell ref="G21:G22"/>
    <mergeCell ref="F21:F22"/>
    <mergeCell ref="E21:E22"/>
    <mergeCell ref="F14:F19"/>
  </mergeCells>
  <conditionalFormatting sqref="F6:F22 B6:B22">
    <cfRule type="cellIs" priority="25" dxfId="75" operator="equal" stopIfTrue="1">
      <formula>0</formula>
    </cfRule>
  </conditionalFormatting>
  <conditionalFormatting sqref="F6:F22">
    <cfRule type="cellIs" priority="14" dxfId="25" operator="equal" stopIfTrue="1">
      <formula>"ZONA DE RIESGO INACEPTABLE"</formula>
    </cfRule>
    <cfRule type="cellIs" priority="15" dxfId="24" operator="equal" stopIfTrue="1">
      <formula>"ZONA DE RIESGO IMPORTANTE"</formula>
    </cfRule>
    <cfRule type="cellIs" priority="16" dxfId="23" operator="equal" stopIfTrue="1">
      <formula>"ZONA DE RIESGO MODERADO"</formula>
    </cfRule>
    <cfRule type="cellIs" priority="17" dxfId="73" operator="equal" stopIfTrue="1">
      <formula>"ZONA DE RIESGO TOLERABLE"</formula>
    </cfRule>
    <cfRule type="cellIs" priority="18" dxfId="74" operator="equal" stopIfTrue="1">
      <formula>"ZONA DE RIESGO ACEPTABLE"</formula>
    </cfRule>
  </conditionalFormatting>
  <conditionalFormatting sqref="C6 C10:C12 C14:C22 D6:D22">
    <cfRule type="cellIs" priority="31" dxfId="22" operator="equal" stopIfTrue="1">
      <formula>"ZONA DE RIESGO IMPORTANTE"</formula>
    </cfRule>
    <cfRule type="cellIs" priority="32" dxfId="21" operator="equal" stopIfTrue="1">
      <formula>"ZONA DE RIESGO MODERADO"</formula>
    </cfRule>
    <cfRule type="cellIs" priority="33" dxfId="20" operator="equal" stopIfTrue="1">
      <formula>"ZONA DE RIESGO ACEPTABLE"</formula>
    </cfRule>
  </conditionalFormatting>
  <conditionalFormatting sqref="E6:F22">
    <cfRule type="cellIs" priority="34" dxfId="11" operator="equal" stopIfTrue="1">
      <formula>"Se mantiene en la zona de riesgo"</formula>
    </cfRule>
    <cfRule type="cellIs" priority="35" dxfId="12" operator="equal" stopIfTrue="1">
      <formula>"Cambia la evaluación antes de controles"</formula>
    </cfRule>
  </conditionalFormatting>
  <conditionalFormatting sqref="E6:F22">
    <cfRule type="cellIs" priority="36" dxfId="13" operator="equal" stopIfTrue="1">
      <formula>"Cambia la evaluación antes de controles"</formula>
    </cfRule>
    <cfRule type="cellIs" priority="37" dxfId="11" operator="equal" stopIfTrue="1">
      <formula>"Se mantiene en la zona de riesgo"</formula>
    </cfRule>
  </conditionalFormatting>
  <conditionalFormatting sqref="C6 C10:C12 C14:C22 D6:D22">
    <cfRule type="cellIs" priority="7" dxfId="0" operator="equal" stopIfTrue="1">
      <formula>"ZONA DE RIESGO INACEPTABLE"</formula>
    </cfRule>
  </conditionalFormatting>
  <conditionalFormatting sqref="D33:D36">
    <cfRule type="cellIs" priority="1" dxfId="11" operator="equal" stopIfTrue="1">
      <formula>"Se mantiene en la zona de riesgo"</formula>
    </cfRule>
    <cfRule type="cellIs" priority="2" dxfId="12" operator="equal" stopIfTrue="1">
      <formula>"Cambia la evaluación antes de controles"</formula>
    </cfRule>
  </conditionalFormatting>
  <conditionalFormatting sqref="D33:D36">
    <cfRule type="cellIs" priority="3" dxfId="13" operator="equal" stopIfTrue="1">
      <formula>"Cambia la evaluación antes de controles"</formula>
    </cfRule>
    <cfRule type="cellIs" priority="4" dxfId="11" operator="equal" stopIfTrue="1">
      <formula>"Se mantiene en la zona de riesgo"</formula>
    </cfRule>
  </conditionalFormatting>
  <printOptions/>
  <pageMargins left="0.65" right="0.44" top="0.61" bottom="0.62" header="0" footer="0"/>
  <pageSetup horizontalDpi="200" verticalDpi="200" orientation="landscape" scale="65" r:id="rId3"/>
  <legacyDrawing r:id="rId2"/>
</worksheet>
</file>

<file path=xl/worksheets/sheet4.xml><?xml version="1.0" encoding="utf-8"?>
<worksheet xmlns="http://schemas.openxmlformats.org/spreadsheetml/2006/main" xmlns:r="http://schemas.openxmlformats.org/officeDocument/2006/relationships">
  <dimension ref="B2:H15"/>
  <sheetViews>
    <sheetView zoomScalePageLayoutView="0" workbookViewId="0" topLeftCell="A10">
      <selection activeCell="J10" sqref="J10"/>
    </sheetView>
  </sheetViews>
  <sheetFormatPr defaultColWidth="11.421875" defaultRowHeight="13.5"/>
  <cols>
    <col min="3" max="3" width="34.57421875" style="0" customWidth="1"/>
    <col min="4" max="4" width="15.421875" style="0" customWidth="1"/>
    <col min="5" max="5" width="14.28125" style="0" customWidth="1"/>
    <col min="6" max="6" width="15.421875" style="0" customWidth="1"/>
    <col min="7" max="7" width="12.28125" style="0" hidden="1" customWidth="1"/>
    <col min="8" max="8" width="15.421875" style="0" customWidth="1"/>
  </cols>
  <sheetData>
    <row r="2" spans="2:8" ht="25.5" customHeight="1">
      <c r="B2" s="356" t="s">
        <v>110</v>
      </c>
      <c r="C2" s="356" t="s">
        <v>28</v>
      </c>
      <c r="D2" s="96" t="s">
        <v>111</v>
      </c>
      <c r="E2" s="356" t="s">
        <v>112</v>
      </c>
      <c r="F2" s="356"/>
      <c r="G2" s="356"/>
      <c r="H2" s="356"/>
    </row>
    <row r="3" spans="2:8" ht="25.5">
      <c r="B3" s="356"/>
      <c r="C3" s="356"/>
      <c r="D3" s="96" t="s">
        <v>113</v>
      </c>
      <c r="E3" s="96" t="s">
        <v>37</v>
      </c>
      <c r="F3" s="96" t="s">
        <v>36</v>
      </c>
      <c r="G3" s="96"/>
      <c r="H3" s="96" t="s">
        <v>113</v>
      </c>
    </row>
    <row r="4" spans="2:8" s="97" customFormat="1" ht="36.75" customHeight="1">
      <c r="B4" s="25">
        <f>'Admón. Riesgos'!C6</f>
        <v>1</v>
      </c>
      <c r="C4" s="162" t="str">
        <f>'Admón. Riesgos'!D6</f>
        <v>El desarrollo de la colección es una  condición de calidad educativa, para registros calificados y  acreditación de programas académicos.</v>
      </c>
      <c r="D4" s="29" t="str">
        <f>'Admón. Riesgos'!O6</f>
        <v>ZONA DE RIESGO IMPORTANTE</v>
      </c>
      <c r="E4" s="29" t="str">
        <f>'Valoracion '!L5</f>
        <v>BAJA</v>
      </c>
      <c r="F4" s="29" t="str">
        <f>'Valoracion '!N5</f>
        <v>MODERADO</v>
      </c>
      <c r="G4" s="29" t="str">
        <f>CONCATENATE(F4,E4)</f>
        <v>MODERADOBAJA</v>
      </c>
      <c r="H4" s="29" t="str">
        <f>'Valoracion '!P5</f>
        <v>ZONA DE RIESGO MODERADO</v>
      </c>
    </row>
    <row r="5" spans="2:8" s="97" customFormat="1" ht="36.75" customHeight="1">
      <c r="B5" s="25">
        <f>'Admón. Riesgos'!C7</f>
        <v>2</v>
      </c>
      <c r="C5" s="162" t="str">
        <f>'Admón. Riesgos'!D7</f>
        <v>El buen uso de los recursos bibliográficos fortalece los procesos de lectura en la formación académica e integral del profesional</v>
      </c>
      <c r="D5" s="29" t="str">
        <f>'Admón. Riesgos'!O7</f>
        <v>ZONA DE RIESGO IMPORTANTE</v>
      </c>
      <c r="E5" s="29" t="str">
        <f>'Valoracion '!L8</f>
        <v>BAJA</v>
      </c>
      <c r="F5" s="29" t="str">
        <f>'Valoracion '!N8</f>
        <v>MODERADO</v>
      </c>
      <c r="G5" s="29" t="str">
        <f>CONCATENATE(F5,E5)</f>
        <v>MODERADOBAJA</v>
      </c>
      <c r="H5" s="29" t="str">
        <f>'Valoracion '!P8</f>
        <v>ZONA DE RIESGO MODERADO</v>
      </c>
    </row>
    <row r="6" spans="2:8" s="97" customFormat="1" ht="36.75" customHeight="1">
      <c r="B6" s="25" t="e">
        <f>'Admón. Riesgos'!#REF!</f>
        <v>#REF!</v>
      </c>
      <c r="C6" s="162" t="e">
        <f>'Admón. Riesgos'!#REF!</f>
        <v>#REF!</v>
      </c>
      <c r="D6" s="29" t="e">
        <f>'Admón. Riesgos'!#REF!</f>
        <v>#REF!</v>
      </c>
      <c r="E6" s="29" t="e">
        <f>'Valoracion '!#REF!</f>
        <v>#REF!</v>
      </c>
      <c r="F6" s="29" t="e">
        <f>'Valoracion '!#REF!</f>
        <v>#REF!</v>
      </c>
      <c r="G6" s="29" t="e">
        <f>CONCATENATE(F6,E6)</f>
        <v>#REF!</v>
      </c>
      <c r="H6" s="29" t="e">
        <f>'Valoracion '!#REF!</f>
        <v>#REF!</v>
      </c>
    </row>
    <row r="7" spans="2:8" s="97" customFormat="1" ht="36.75" customHeight="1">
      <c r="B7" s="25" t="e">
        <f>'Admón. Riesgos'!#REF!</f>
        <v>#REF!</v>
      </c>
      <c r="C7" s="162" t="e">
        <f>'Admón. Riesgos'!#REF!</f>
        <v>#REF!</v>
      </c>
      <c r="D7" s="29" t="e">
        <f>'Admón. Riesgos'!#REF!</f>
        <v>#REF!</v>
      </c>
      <c r="E7" s="29" t="e">
        <f>'Valoracion '!#REF!</f>
        <v>#REF!</v>
      </c>
      <c r="F7" s="29" t="e">
        <f>'Valoracion '!#REF!</f>
        <v>#REF!</v>
      </c>
      <c r="G7" s="29" t="e">
        <f>CONCATENATE(F7,E7)</f>
        <v>#REF!</v>
      </c>
      <c r="H7" s="29" t="e">
        <f>'Valoracion '!#REF!</f>
        <v>#REF!</v>
      </c>
    </row>
    <row r="8" spans="2:8" ht="36.75" customHeight="1">
      <c r="B8" s="25">
        <f>'Admón. Riesgos'!C8</f>
        <v>3</v>
      </c>
      <c r="C8" s="162" t="str">
        <f>'Admón. Riesgos'!D8</f>
        <v>pérdida de material bibliográfico</v>
      </c>
      <c r="D8" s="29" t="str">
        <f>'Admón. Riesgos'!O8</f>
        <v>ZONA DE RIESGO IMPORTANTE</v>
      </c>
      <c r="E8" s="29" t="str">
        <f>'Valoracion '!L13</f>
        <v>BAJA</v>
      </c>
      <c r="F8" s="29" t="str">
        <f>'Valoracion '!N13</f>
        <v>MODERADO</v>
      </c>
      <c r="G8" s="29" t="str">
        <f aca="true" t="shared" si="0" ref="G8:G15">CONCATENATE(F8,E8)</f>
        <v>MODERADOBAJA</v>
      </c>
      <c r="H8" s="29" t="str">
        <f>'Valoracion '!P13</f>
        <v>ZONA DE RIESGO MODERADO</v>
      </c>
    </row>
    <row r="9" spans="2:8" ht="36.75" customHeight="1">
      <c r="B9" s="25" t="e">
        <f>'Admón. Riesgos'!#REF!</f>
        <v>#REF!</v>
      </c>
      <c r="C9" s="162" t="e">
        <f>'Admón. Riesgos'!#REF!</f>
        <v>#REF!</v>
      </c>
      <c r="D9" s="29" t="e">
        <f>'Admón. Riesgos'!#REF!</f>
        <v>#REF!</v>
      </c>
      <c r="E9" s="29" t="e">
        <f>'Valoracion '!#REF!</f>
        <v>#REF!</v>
      </c>
      <c r="F9" s="29" t="e">
        <f>'Valoracion '!#REF!</f>
        <v>#REF!</v>
      </c>
      <c r="G9" s="29" t="e">
        <f t="shared" si="0"/>
        <v>#REF!</v>
      </c>
      <c r="H9" s="29" t="e">
        <f>'Valoracion '!#REF!</f>
        <v>#REF!</v>
      </c>
    </row>
    <row r="10" spans="2:8" ht="36.75" customHeight="1">
      <c r="B10" s="25">
        <f>'Admón. Riesgos'!C10</f>
        <v>5</v>
      </c>
      <c r="C10" s="162" t="str">
        <f>'Admón. Riesgos'!D10</f>
        <v>Los libros que se adquieren en la institucion cumplen con los requisitos legales de derechos de autor y reconocimiento cientifico (Riesgo Corrupcion)</v>
      </c>
      <c r="D10" s="29" t="str">
        <f>'Admón. Riesgos'!O10</f>
        <v>ZONA DE RIESGO MODERADO</v>
      </c>
      <c r="E10" s="29" t="e">
        <f>'Valoracion '!#REF!</f>
        <v>#REF!</v>
      </c>
      <c r="F10" s="29" t="e">
        <f>'Valoracion '!#REF!</f>
        <v>#REF!</v>
      </c>
      <c r="G10" s="29" t="e">
        <f t="shared" si="0"/>
        <v>#REF!</v>
      </c>
      <c r="H10" s="29" t="e">
        <f>'Valoracion '!#REF!</f>
        <v>#REF!</v>
      </c>
    </row>
    <row r="11" spans="2:8" ht="36.75" customHeight="1">
      <c r="B11" s="25" t="e">
        <f>'Admón. Riesgos'!#REF!</f>
        <v>#REF!</v>
      </c>
      <c r="C11" s="162" t="e">
        <f>'Admón. Riesgos'!#REF!</f>
        <v>#REF!</v>
      </c>
      <c r="D11" s="29" t="e">
        <f>'Admón. Riesgos'!#REF!</f>
        <v>#REF!</v>
      </c>
      <c r="E11" s="29" t="e">
        <f>'Valoracion '!#REF!</f>
        <v>#REF!</v>
      </c>
      <c r="F11" s="29" t="e">
        <f>'Valoracion '!#REF!</f>
        <v>#REF!</v>
      </c>
      <c r="G11" s="29" t="e">
        <f t="shared" si="0"/>
        <v>#REF!</v>
      </c>
      <c r="H11" s="29" t="e">
        <f>'Valoracion '!#REF!</f>
        <v>#REF!</v>
      </c>
    </row>
    <row r="12" spans="2:8" ht="36.75" customHeight="1">
      <c r="B12" s="25" t="e">
        <f>'Admón. Riesgos'!#REF!</f>
        <v>#REF!</v>
      </c>
      <c r="C12" s="162" t="e">
        <f>'Admón. Riesgos'!#REF!</f>
        <v>#REF!</v>
      </c>
      <c r="D12" s="29" t="e">
        <f>'Admón. Riesgos'!#REF!</f>
        <v>#REF!</v>
      </c>
      <c r="E12" s="29" t="e">
        <f>'Valoracion '!#REF!</f>
        <v>#REF!</v>
      </c>
      <c r="F12" s="29" t="e">
        <f>'Valoracion '!#REF!</f>
        <v>#REF!</v>
      </c>
      <c r="G12" s="29" t="e">
        <f t="shared" si="0"/>
        <v>#REF!</v>
      </c>
      <c r="H12" s="29" t="e">
        <f>'Valoracion '!#REF!</f>
        <v>#REF!</v>
      </c>
    </row>
    <row r="13" spans="2:8" ht="36.75" customHeight="1">
      <c r="B13" s="25" t="e">
        <f>'Admón. Riesgos'!#REF!</f>
        <v>#REF!</v>
      </c>
      <c r="C13" s="162" t="e">
        <f>'Admón. Riesgos'!#REF!</f>
        <v>#REF!</v>
      </c>
      <c r="D13" s="29" t="e">
        <f>'Admón. Riesgos'!#REF!</f>
        <v>#REF!</v>
      </c>
      <c r="E13" s="29" t="e">
        <f>'Valoracion '!#REF!</f>
        <v>#REF!</v>
      </c>
      <c r="F13" s="29" t="e">
        <f>'Valoracion '!#REF!</f>
        <v>#REF!</v>
      </c>
      <c r="G13" s="29" t="e">
        <f t="shared" si="0"/>
        <v>#REF!</v>
      </c>
      <c r="H13" s="29" t="e">
        <f>'Valoracion '!#REF!</f>
        <v>#REF!</v>
      </c>
    </row>
    <row r="14" spans="2:8" ht="36.75" customHeight="1">
      <c r="B14" s="25" t="e">
        <f>'Admón. Riesgos'!#REF!</f>
        <v>#REF!</v>
      </c>
      <c r="C14" s="162" t="e">
        <f>'Admón. Riesgos'!#REF!</f>
        <v>#REF!</v>
      </c>
      <c r="D14" s="29" t="e">
        <f>'Admón. Riesgos'!#REF!</f>
        <v>#REF!</v>
      </c>
      <c r="E14" s="29" t="e">
        <f>'Valoracion '!#REF!</f>
        <v>#REF!</v>
      </c>
      <c r="F14" s="29" t="e">
        <f>'Valoracion '!#REF!</f>
        <v>#REF!</v>
      </c>
      <c r="G14" s="29" t="e">
        <f t="shared" si="0"/>
        <v>#REF!</v>
      </c>
      <c r="H14" s="29" t="e">
        <f>'Valoracion '!#REF!</f>
        <v>#REF!</v>
      </c>
    </row>
    <row r="15" spans="2:8" ht="36.75" customHeight="1">
      <c r="B15" s="25" t="e">
        <f>'Admón. Riesgos'!#REF!</f>
        <v>#REF!</v>
      </c>
      <c r="C15" s="162" t="e">
        <f>'Admón. Riesgos'!#REF!</f>
        <v>#REF!</v>
      </c>
      <c r="D15" s="29" t="e">
        <f>'Admón. Riesgos'!#REF!</f>
        <v>#REF!</v>
      </c>
      <c r="E15" s="29" t="e">
        <f>'Valoracion '!#REF!</f>
        <v>#REF!</v>
      </c>
      <c r="F15" s="29" t="e">
        <f>'Valoracion '!#REF!</f>
        <v>#REF!</v>
      </c>
      <c r="G15" s="29" t="e">
        <f t="shared" si="0"/>
        <v>#REF!</v>
      </c>
      <c r="H15" s="29" t="e">
        <f>'Valoracion '!#REF!</f>
        <v>#REF!</v>
      </c>
    </row>
  </sheetData>
  <sheetProtection password="EE4E" sheet="1"/>
  <mergeCells count="3">
    <mergeCell ref="B2:B3"/>
    <mergeCell ref="C2:C3"/>
    <mergeCell ref="E2:H2"/>
  </mergeCells>
  <conditionalFormatting sqref="D4:D15 H4:H15">
    <cfRule type="cellIs" priority="3" dxfId="10" operator="equal" stopIfTrue="1">
      <formula>"ZONA DE RIESGO IMPORTANTE"</formula>
    </cfRule>
    <cfRule type="cellIs" priority="4" dxfId="9" operator="equal" stopIfTrue="1">
      <formula>"ZONA DE RIESGO MODERADO"</formula>
    </cfRule>
    <cfRule type="cellIs" priority="5" dxfId="8" operator="equal" stopIfTrue="1">
      <formula>"ZONA DE RIESGO ACEPTABLE"</formula>
    </cfRule>
  </conditionalFormatting>
  <conditionalFormatting sqref="F4:F15">
    <cfRule type="cellIs" priority="6" dxfId="4" operator="equal" stopIfTrue="1">
      <formula>"FUERTE"</formula>
    </cfRule>
    <cfRule type="cellIs" priority="7" dxfId="3" operator="equal" stopIfTrue="1">
      <formula>"MODERADO"</formula>
    </cfRule>
    <cfRule type="cellIs" priority="8" dxfId="2" operator="equal" stopIfTrue="1">
      <formula>"LEVE"</formula>
    </cfRule>
  </conditionalFormatting>
  <conditionalFormatting sqref="E4:E15">
    <cfRule type="cellIs" priority="9" dxfId="4" operator="equal" stopIfTrue="1">
      <formula>"ALTA"</formula>
    </cfRule>
    <cfRule type="cellIs" priority="10" dxfId="3" operator="equal" stopIfTrue="1">
      <formula>"MEDIA"</formula>
    </cfRule>
    <cfRule type="cellIs" priority="11" dxfId="2" operator="equal" stopIfTrue="1">
      <formula>"BAJA"</formula>
    </cfRule>
  </conditionalFormatting>
  <conditionalFormatting sqref="D4:D15">
    <cfRule type="cellIs" priority="2" dxfId="0" operator="equal" stopIfTrue="1">
      <formula>"ZONA DE RIESGO INACEPTABLE"</formula>
    </cfRule>
  </conditionalFormatting>
  <conditionalFormatting sqref="H4:H15">
    <cfRule type="cellIs" priority="1" dxfId="0" operator="equal" stopIfTrue="1">
      <formula>"ZONA DE RIESGO INACEPTABLE"</formula>
    </cfRule>
  </conditionalFormatting>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B2:AA27"/>
  <sheetViews>
    <sheetView zoomScalePageLayoutView="0" workbookViewId="0" topLeftCell="A1">
      <selection activeCell="L15" sqref="L15"/>
    </sheetView>
  </sheetViews>
  <sheetFormatPr defaultColWidth="4.7109375" defaultRowHeight="19.5" customHeight="1"/>
  <cols>
    <col min="1" max="2" width="4.7109375" style="98" customWidth="1"/>
    <col min="3" max="3" width="20.7109375" style="99" customWidth="1"/>
    <col min="4" max="4" width="2.8515625" style="98" customWidth="1"/>
    <col min="5" max="9" width="4.7109375" style="98" customWidth="1"/>
    <col min="10" max="10" width="3.28125" style="98" customWidth="1"/>
    <col min="11" max="11" width="3.00390625" style="98" customWidth="1"/>
    <col min="12" max="12" width="4.7109375" style="98" customWidth="1"/>
    <col min="13" max="14" width="6.28125" style="98" bestFit="1" customWidth="1"/>
    <col min="15" max="16" width="4.7109375" style="98" customWidth="1"/>
    <col min="17" max="17" width="2.57421875" style="98" customWidth="1"/>
    <col min="18" max="18" width="2.28125" style="98" customWidth="1"/>
    <col min="19" max="23" width="4.7109375" style="98" customWidth="1"/>
    <col min="24" max="24" width="2.7109375" style="98" customWidth="1"/>
    <col min="25" max="16384" width="4.7109375" style="98" customWidth="1"/>
  </cols>
  <sheetData>
    <row r="1" ht="3" customHeight="1" thickBot="1"/>
    <row r="2" spans="3:27" ht="19.5" customHeight="1" thickBot="1">
      <c r="C2" s="358" t="s">
        <v>114</v>
      </c>
      <c r="D2" s="359"/>
      <c r="E2" s="359"/>
      <c r="F2" s="359"/>
      <c r="G2" s="359"/>
      <c r="H2" s="359"/>
      <c r="I2" s="359"/>
      <c r="J2" s="359"/>
      <c r="K2" s="359"/>
      <c r="L2" s="359"/>
      <c r="M2" s="359"/>
      <c r="N2" s="359"/>
      <c r="O2" s="359"/>
      <c r="P2" s="359"/>
      <c r="Q2" s="359"/>
      <c r="R2" s="359"/>
      <c r="S2" s="359"/>
      <c r="T2" s="359"/>
      <c r="U2" s="359"/>
      <c r="V2" s="359"/>
      <c r="W2" s="359"/>
      <c r="X2" s="359"/>
      <c r="Y2" s="359"/>
      <c r="Z2" s="359"/>
      <c r="AA2" s="360"/>
    </row>
    <row r="3" ht="12.75" customHeight="1" thickBot="1"/>
    <row r="4" spans="3:24" ht="11.25" customHeight="1">
      <c r="C4" s="361" t="s">
        <v>119</v>
      </c>
      <c r="D4" s="130"/>
      <c r="E4" s="131"/>
      <c r="F4" s="131"/>
      <c r="G4" s="131"/>
      <c r="H4" s="131"/>
      <c r="I4" s="131"/>
      <c r="J4" s="132"/>
      <c r="K4" s="101"/>
      <c r="L4" s="102"/>
      <c r="M4" s="102"/>
      <c r="N4" s="102"/>
      <c r="O4" s="102"/>
      <c r="P4" s="102"/>
      <c r="Q4" s="103"/>
      <c r="R4" s="101"/>
      <c r="S4" s="102"/>
      <c r="T4" s="102"/>
      <c r="U4" s="102"/>
      <c r="V4" s="102"/>
      <c r="W4" s="102"/>
      <c r="X4" s="104"/>
    </row>
    <row r="5" spans="3:24" ht="19.5" customHeight="1">
      <c r="C5" s="361"/>
      <c r="D5" s="133"/>
      <c r="E5" s="134">
        <f>IF(CONCATENATE($C$4,$D$25)='Admón. Riesgos'!N6,'Admón. Riesgos'!C6,"")</f>
      </c>
      <c r="F5" s="134" t="e">
        <f>IF(CONCATENATE($C$4,$D$25)='Admón. Riesgos'!#REF!,'Admón. Riesgos'!#REF!,"")</f>
        <v>#REF!</v>
      </c>
      <c r="G5" s="134" t="e">
        <f>IF(CONCATENATE($C$4,$D$25)='Admón. Riesgos'!#REF!,'Admón. Riesgos'!#REF!,"")</f>
        <v>#REF!</v>
      </c>
      <c r="H5" s="134">
        <f>IF(CONCATENATE($C$4,$D$25)='Admón. Riesgos'!N14,'Admón. Riesgos'!C14,"")</f>
      </c>
      <c r="I5" s="134">
        <f>IF(CONCATENATE($C$4,$D$25)='Admón. Riesgos'!N19,'Admón. Riesgos'!C19,"")</f>
      </c>
      <c r="J5" s="135"/>
      <c r="K5" s="105"/>
      <c r="L5" s="106">
        <f>IF(CONCATENATE($C$4,$K$25)='Admón. Riesgos'!N6,'Admón. Riesgos'!C6,"")</f>
      </c>
      <c r="M5" s="106" t="e">
        <f>IF(CONCATENATE($C$4,$K$25)='Admón. Riesgos'!#REF!,'Admón. Riesgos'!#REF!,"")</f>
        <v>#REF!</v>
      </c>
      <c r="N5" s="106" t="e">
        <f>IF(CONCATENATE($C$4,$K$25)='Admón. Riesgos'!#REF!,'Admón. Riesgos'!#REF!,"")</f>
        <v>#REF!</v>
      </c>
      <c r="O5" s="106">
        <f>IF(CONCATENATE($C$4,$K$25)='Admón. Riesgos'!N14,'Admón. Riesgos'!C14,"")</f>
      </c>
      <c r="P5" s="106">
        <f>IF(CONCATENATE($C$4,$K$25)='Admón. Riesgos'!N19,'Admón. Riesgos'!C19,"")</f>
      </c>
      <c r="Q5" s="107"/>
      <c r="R5" s="105"/>
      <c r="S5" s="106">
        <f>IF(CONCATENATE($C$4,$R$25)='Admón. Riesgos'!N6,'Admón. Riesgos'!C6,"")</f>
      </c>
      <c r="T5" s="106" t="e">
        <f>IF(CONCATENATE($C$4,$R$25)='Admón. Riesgos'!#REF!,'Admón. Riesgos'!#REF!,"")</f>
        <v>#REF!</v>
      </c>
      <c r="U5" s="106" t="e">
        <f>IF(CONCATENATE($C$4,$R$25)='Admón. Riesgos'!#REF!,'Admón. Riesgos'!#REF!,"")</f>
        <v>#REF!</v>
      </c>
      <c r="V5" s="106">
        <f>IF(CONCATENATE($C$11,$R$25)='Admón. Riesgos'!N14,'Admón. Riesgos'!C14,"")</f>
      </c>
      <c r="W5" s="106">
        <f>IF(CONCATENATE($C$11,$R$25)='Admón. Riesgos'!N19,'Admón. Riesgos'!C19,"")</f>
      </c>
      <c r="X5" s="108"/>
    </row>
    <row r="6" spans="2:24" ht="19.5" customHeight="1">
      <c r="B6" s="362" t="s">
        <v>36</v>
      </c>
      <c r="C6" s="361"/>
      <c r="D6" s="133"/>
      <c r="E6" s="134">
        <f>IF(CONCATENATE($C$4,$D$25)='Admón. Riesgos'!N7,'Admón. Riesgos'!C7,"")</f>
      </c>
      <c r="F6" s="134">
        <f>IF(CONCATENATE($C$4,$D$25)='Admón. Riesgos'!N10,'Admón. Riesgos'!C10,"")</f>
      </c>
      <c r="G6" s="134" t="e">
        <f>IF(CONCATENATE($C$4,$D$25)='Admón. Riesgos'!#REF!,'Admón. Riesgos'!#REF!,"")</f>
        <v>#REF!</v>
      </c>
      <c r="H6" s="134">
        <f>IF(CONCATENATE($C$4,$D$25)='Admón. Riesgos'!N15,'Admón. Riesgos'!C15,"")</f>
      </c>
      <c r="I6" s="134">
        <f>IF(CONCATENATE($C$4,$D$25)='Admón. Riesgos'!N20,'Admón. Riesgos'!C20,"")</f>
      </c>
      <c r="J6" s="135">
        <f>IF('Admón. Riesgos'!R6="ZONA DE RIESGO IMPORTANTE",'Admón. Riesgos'!E6,"")</f>
      </c>
      <c r="K6" s="105"/>
      <c r="L6" s="106">
        <f>IF(CONCATENATE($C$4,$K$25)='Admón. Riesgos'!N7,'Admón. Riesgos'!C7,"")</f>
      </c>
      <c r="M6" s="106">
        <f>IF(CONCATENATE($C$4,$K$25)='Admón. Riesgos'!N10,'Admón. Riesgos'!C10,"")</f>
      </c>
      <c r="N6" s="106" t="e">
        <f>IF(CONCATENATE($C$4,$K$25)='Admón. Riesgos'!#REF!,'Admón. Riesgos'!#REF!,"")</f>
        <v>#REF!</v>
      </c>
      <c r="O6" s="106">
        <f>IF(CONCATENATE($C$4,$K$25)='Admón. Riesgos'!N15,'Admón. Riesgos'!C15,"")</f>
      </c>
      <c r="P6" s="106">
        <f>IF(CONCATENATE($C$4,$K$25)='Admón. Riesgos'!N20,'Admón. Riesgos'!C20,"")</f>
      </c>
      <c r="Q6" s="107"/>
      <c r="R6" s="105"/>
      <c r="S6" s="106">
        <f>IF(CONCATENATE($C$4,$R$25)='Admón. Riesgos'!N7,'Admón. Riesgos'!C7,"")</f>
      </c>
      <c r="T6" s="106">
        <f>IF(CONCATENATE($C$4,$R$25)='Admón. Riesgos'!N10,'Admón. Riesgos'!C10,"")</f>
      </c>
      <c r="U6" s="106" t="e">
        <f>IF(CONCATENATE($C$4,$R$25)='Admón. Riesgos'!#REF!,'Admón. Riesgos'!#REF!,"")</f>
        <v>#REF!</v>
      </c>
      <c r="V6" s="106">
        <f>IF(CONCATENATE($C$11,$R$25)='Admón. Riesgos'!N15,'Admón. Riesgos'!C15,"")</f>
      </c>
      <c r="W6" s="106">
        <f>IF(CONCATENATE($C$11,$R$25)='Admón. Riesgos'!N20,'Admón. Riesgos'!C20,"")</f>
      </c>
      <c r="X6" s="108"/>
    </row>
    <row r="7" spans="2:24" ht="19.5" customHeight="1">
      <c r="B7" s="362"/>
      <c r="C7" s="361"/>
      <c r="D7" s="133"/>
      <c r="E7" s="134" t="e">
        <f>IF(CONCATENATE($C$4,$D$25)='Admón. Riesgos'!#REF!,'Admón. Riesgos'!#REF!,"")</f>
        <v>#REF!</v>
      </c>
      <c r="F7" s="134" t="e">
        <f>IF(CONCATENATE($C$4,$D$25)='Admón. Riesgos'!#REF!,'Admón. Riesgos'!#REF!,"")</f>
        <v>#REF!</v>
      </c>
      <c r="G7" s="134">
        <f>IF(CONCATENATE($C$4,$D$25)='Admón. Riesgos'!N11,'Admón. Riesgos'!C11,"")</f>
      </c>
      <c r="H7" s="134">
        <f>IF(CONCATENATE($C$4,$D$25)='Admón. Riesgos'!N16,'Admón. Riesgos'!C16,"")</f>
      </c>
      <c r="I7" s="134">
        <f>IF(CONCATENATE($C$4,$D$25)='Admón. Riesgos'!N21,'Admón. Riesgos'!C21,"")</f>
      </c>
      <c r="J7" s="135">
        <f>IF('Admón. Riesgos'!R7="ZONA DE RIESGO IMPORTANTE",'Admón. Riesgos'!E7,"")</f>
      </c>
      <c r="K7" s="105"/>
      <c r="L7" s="106" t="e">
        <f>IF(CONCATENATE($C$4,$K$25)='Admón. Riesgos'!#REF!,'Admón. Riesgos'!#REF!,"")</f>
        <v>#REF!</v>
      </c>
      <c r="M7" s="106" t="e">
        <f>IF(CONCATENATE($C$4,$K$25)='Admón. Riesgos'!#REF!,'Admón. Riesgos'!#REF!,"")</f>
        <v>#REF!</v>
      </c>
      <c r="N7" s="106">
        <f>IF(CONCATENATE($C$4,$K$25)='Admón. Riesgos'!N11,'Admón. Riesgos'!C11,"")</f>
      </c>
      <c r="O7" s="106">
        <f>IF(CONCATENATE($C$4,$K$25)='Admón. Riesgos'!N16,'Admón. Riesgos'!C16,"")</f>
      </c>
      <c r="P7" s="106">
        <f>IF(CONCATENATE($C$4,$K$25)='Admón. Riesgos'!N21,'Admón. Riesgos'!C21,"")</f>
      </c>
      <c r="Q7" s="107"/>
      <c r="R7" s="105"/>
      <c r="S7" s="106" t="e">
        <f>IF(CONCATENATE($C$4,$R$25)='Admón. Riesgos'!#REF!,'Admón. Riesgos'!#REF!,"")</f>
        <v>#REF!</v>
      </c>
      <c r="T7" s="106" t="e">
        <f>IF(CONCATENATE($C$4,$R$25)='Admón. Riesgos'!#REF!,'Admón. Riesgos'!#REF!,"")</f>
        <v>#REF!</v>
      </c>
      <c r="U7" s="106">
        <f>IF(CONCATENATE($C$4,$R$25)='Admón. Riesgos'!N11,'Admón. Riesgos'!C11,"")</f>
      </c>
      <c r="V7" s="106">
        <f>IF(CONCATENATE($C$11,$R$25)='Admón. Riesgos'!N16,'Admón. Riesgos'!C16,"")</f>
      </c>
      <c r="W7" s="106">
        <f>IF(CONCATENATE($C$11,$R$25)='Admón. Riesgos'!N21,'Admón. Riesgos'!C21,"")</f>
      </c>
      <c r="X7" s="108"/>
    </row>
    <row r="8" spans="2:24" ht="19.5" customHeight="1">
      <c r="B8" s="362"/>
      <c r="C8" s="361"/>
      <c r="D8" s="133"/>
      <c r="E8" s="134" t="e">
        <f>IF(CONCATENATE($C$4,$D$25)='Admón. Riesgos'!#REF!,'Admón. Riesgos'!#REF!,"")</f>
        <v>#REF!</v>
      </c>
      <c r="F8" s="134" t="e">
        <f>IF(CONCATENATE($C$4,$D$25)='Admón. Riesgos'!#REF!,'Admón. Riesgos'!#REF!,"")</f>
        <v>#REF!</v>
      </c>
      <c r="G8" s="134">
        <f>IF(CONCATENATE($C$4,$D$25)='Admón. Riesgos'!N12,'Admón. Riesgos'!C12,"")</f>
      </c>
      <c r="H8" s="134">
        <f>IF(CONCATENATE($C$4,$D$25)='Admón. Riesgos'!N17,'Admón. Riesgos'!C17,"")</f>
      </c>
      <c r="I8" s="134">
        <f>IF(CONCATENATE($C$4,$D$25)='Admón. Riesgos'!N22,'Admón. Riesgos'!C22,"")</f>
      </c>
      <c r="J8" s="135"/>
      <c r="K8" s="105"/>
      <c r="L8" s="106" t="e">
        <f>IF(CONCATENATE($C$4,$K$25)='Admón. Riesgos'!#REF!,'Admón. Riesgos'!#REF!,"")</f>
        <v>#REF!</v>
      </c>
      <c r="M8" s="106" t="e">
        <f>IF(CONCATENATE($C$4,$K$25)='Admón. Riesgos'!#REF!,'Admón. Riesgos'!#REF!,"")</f>
        <v>#REF!</v>
      </c>
      <c r="N8" s="106">
        <f>IF(CONCATENATE($C$4,$K$25)='Admón. Riesgos'!N12,'Admón. Riesgos'!C12,"")</f>
      </c>
      <c r="O8" s="106">
        <f>IF(CONCATENATE($C$4,$K$25)='Admón. Riesgos'!N17,'Admón. Riesgos'!C17,"")</f>
      </c>
      <c r="P8" s="106">
        <f>IF(CONCATENATE($C$4,$K$25)='Admón. Riesgos'!N22,'Admón. Riesgos'!C22,"")</f>
      </c>
      <c r="Q8" s="107"/>
      <c r="R8" s="105"/>
      <c r="S8" s="106" t="e">
        <f>IF(CONCATENATE($C$4,$R$25)='Admón. Riesgos'!#REF!,'Admón. Riesgos'!#REF!,"")</f>
        <v>#REF!</v>
      </c>
      <c r="T8" s="106" t="e">
        <f>IF(CONCATENATE($C$4,$R$25)='Admón. Riesgos'!#REF!,'Admón. Riesgos'!#REF!,"")</f>
        <v>#REF!</v>
      </c>
      <c r="U8" s="106">
        <f>IF(CONCATENATE($C$4,$R$25)='Admón. Riesgos'!N12,'Admón. Riesgos'!C12,"")</f>
      </c>
      <c r="V8" s="106">
        <f>IF(CONCATENATE($C$11,$R$25)='Admón. Riesgos'!N17,'Admón. Riesgos'!C17,"")</f>
      </c>
      <c r="W8" s="106">
        <f>IF(CONCATENATE($C$11,$R$25)='Admón. Riesgos'!N22,'Admón. Riesgos'!C22,"")</f>
      </c>
      <c r="X8" s="108"/>
    </row>
    <row r="9" spans="2:24" ht="19.5" customHeight="1">
      <c r="B9" s="362"/>
      <c r="C9" s="361"/>
      <c r="D9" s="133"/>
      <c r="E9" s="134">
        <f>IF(CONCATENATE($C$4,$D$25)='Admón. Riesgos'!N8,'Admón. Riesgos'!C8,"")</f>
      </c>
      <c r="F9" s="134" t="e">
        <f>IF(CONCATENATE($C$4,$D$25)='Admón. Riesgos'!#REF!,'Admón. Riesgos'!#REF!,"")</f>
        <v>#REF!</v>
      </c>
      <c r="G9" s="134">
        <f>IF(CONCATENATE($C$4,$D$25)='Admón. Riesgos'!N13,'Admón. Riesgos'!C13,"")</f>
      </c>
      <c r="H9" s="134">
        <f>IF(CONCATENATE($C$4,$D$25)='Admón. Riesgos'!N18,'Admón. Riesgos'!C18,"")</f>
      </c>
      <c r="I9" s="134">
        <f>IF(CONCATENATE($C$4,$D$25)='Admón. Riesgos'!N23,'Admón. Riesgos'!C23,"")</f>
      </c>
      <c r="J9" s="135" t="e">
        <f>IF('Admón. Riesgos'!#REF!="ZONA DE RIESGO IMPORTANTE",'Admón. Riesgos'!#REF!,"")</f>
        <v>#REF!</v>
      </c>
      <c r="K9" s="105"/>
      <c r="L9" s="106">
        <f>IF(CONCATENATE($C$4,$K$25)='Admón. Riesgos'!N8,'Admón. Riesgos'!C8,"")</f>
      </c>
      <c r="M9" s="106" t="e">
        <f>IF(CONCATENATE($C$4,$K$25)='Admón. Riesgos'!#REF!,'Admón. Riesgos'!#REF!,"")</f>
        <v>#REF!</v>
      </c>
      <c r="N9" s="106">
        <f>IF(CONCATENATE($C$4,$K$25)='Admón. Riesgos'!N13,'Admón. Riesgos'!C13,"")</f>
      </c>
      <c r="O9" s="106">
        <f>IF(CONCATENATE($C$4,$K$25)='Admón. Riesgos'!N18,'Admón. Riesgos'!C18,"")</f>
      </c>
      <c r="P9" s="106">
        <f>IF(CONCATENATE($C$4,$K$25)='Admón. Riesgos'!N23,'Admón. Riesgos'!C23,"")</f>
      </c>
      <c r="Q9" s="107"/>
      <c r="R9" s="105"/>
      <c r="S9" s="106">
        <f>IF(CONCATENATE($C$4,$R$25)='Admón. Riesgos'!N8,'Admón. Riesgos'!C8,"")</f>
      </c>
      <c r="T9" s="106" t="e">
        <f>IF(CONCATENATE($C$4,$R$25)='Admón. Riesgos'!#REF!,'Admón. Riesgos'!#REF!,"")</f>
        <v>#REF!</v>
      </c>
      <c r="U9" s="106">
        <f>IF(CONCATENATE($C$4,$R$25)='Admón. Riesgos'!N13,'Admón. Riesgos'!C13,"")</f>
      </c>
      <c r="V9" s="106">
        <f>IF(CONCATENATE($C$11,$R$25)='Admón. Riesgos'!N18,'Admón. Riesgos'!C18,"")</f>
      </c>
      <c r="W9" s="106">
        <f>IF(CONCATENATE($C$11,$R$25)='Admón. Riesgos'!N23,'Admón. Riesgos'!C23,"")</f>
      </c>
      <c r="X9" s="108"/>
    </row>
    <row r="10" spans="2:24" ht="11.25" customHeight="1">
      <c r="B10" s="362"/>
      <c r="C10" s="361"/>
      <c r="D10" s="136"/>
      <c r="E10" s="137"/>
      <c r="F10" s="137" t="e">
        <f>IF('Admón. Riesgos'!#REF!="ZONA DE RIESGO IMPORTANTE",'Admón. Riesgos'!#REF!,"")</f>
        <v>#REF!</v>
      </c>
      <c r="G10" s="137"/>
      <c r="H10" s="137"/>
      <c r="I10" s="137" t="e">
        <f>IF('Admón. Riesgos'!#REF!="ZONA DE RIESGO IMPORTANTE",'Admón. Riesgos'!#REF!,"")</f>
        <v>#REF!</v>
      </c>
      <c r="J10" s="138" t="e">
        <f>IF('Admón. Riesgos'!#REF!="ZONA DE RIESGO IMPORTANTE",'Admón. Riesgos'!#REF!,"")</f>
        <v>#REF!</v>
      </c>
      <c r="K10" s="109"/>
      <c r="L10" s="110"/>
      <c r="M10" s="110"/>
      <c r="N10" s="110"/>
      <c r="O10" s="110"/>
      <c r="P10" s="110"/>
      <c r="Q10" s="111"/>
      <c r="R10" s="109"/>
      <c r="S10" s="110"/>
      <c r="T10" s="110"/>
      <c r="U10" s="110"/>
      <c r="V10" s="110"/>
      <c r="W10" s="110"/>
      <c r="X10" s="112"/>
    </row>
    <row r="11" spans="2:24" ht="10.5" customHeight="1">
      <c r="B11" s="362"/>
      <c r="C11" s="361" t="s">
        <v>115</v>
      </c>
      <c r="D11" s="125"/>
      <c r="E11" s="117"/>
      <c r="F11" s="117"/>
      <c r="G11" s="117"/>
      <c r="H11" s="117"/>
      <c r="I11" s="117"/>
      <c r="J11" s="118"/>
      <c r="K11" s="139"/>
      <c r="L11" s="140"/>
      <c r="M11" s="140"/>
      <c r="N11" s="140"/>
      <c r="O11" s="140"/>
      <c r="P11" s="140"/>
      <c r="Q11" s="141"/>
      <c r="R11" s="113"/>
      <c r="S11" s="114"/>
      <c r="T11" s="114"/>
      <c r="U11" s="114"/>
      <c r="V11" s="114"/>
      <c r="W11" s="114"/>
      <c r="X11" s="115"/>
    </row>
    <row r="12" spans="2:24" ht="19.5" customHeight="1">
      <c r="B12" s="362"/>
      <c r="C12" s="361"/>
      <c r="D12" s="126"/>
      <c r="E12" s="120">
        <f>IF(CONCATENATE($C$11,$D$25)='Admón. Riesgos'!N6,'Admón. Riesgos'!C6,"")</f>
      </c>
      <c r="F12" s="120" t="e">
        <f>IF(CONCATENATE($C$11,$D$25)='Admón. Riesgos'!#REF!,'Admón. Riesgos'!#REF!,"")</f>
        <v>#REF!</v>
      </c>
      <c r="G12" s="120" t="e">
        <f>IF(CONCATENATE($C$11,$D$25)='Admón. Riesgos'!#REF!,'Admón. Riesgos'!#REF!,"")</f>
        <v>#REF!</v>
      </c>
      <c r="H12" s="120">
        <f>IF(CONCATENATE($C$11,$D$25)='Admón. Riesgos'!N14,'Admón. Riesgos'!C14,"")</f>
      </c>
      <c r="I12" s="120">
        <f>IF(CONCATENATE($C$11,$D$25)='Admón. Riesgos'!N19,'Admón. Riesgos'!C19,"")</f>
      </c>
      <c r="J12" s="121"/>
      <c r="K12" s="142"/>
      <c r="L12" s="134">
        <f>IF(CONCATENATE($C$11,$K$25)='Admón. Riesgos'!N6,'Admón. Riesgos'!C6,"")</f>
        <v>1</v>
      </c>
      <c r="M12" s="134" t="e">
        <f>IF(CONCATENATE($C$11,$K$25)='Admón. Riesgos'!#REF!,'Admón. Riesgos'!#REF!,"")</f>
        <v>#REF!</v>
      </c>
      <c r="N12" s="134" t="e">
        <f>IF(CONCATENATE($C$11,$K$25)='Admón. Riesgos'!#REF!,'Admón. Riesgos'!#REF!,"")</f>
        <v>#REF!</v>
      </c>
      <c r="O12" s="134">
        <f>IF(CONCATENATE($C$11,$K$25)='Admón. Riesgos'!N14,'Admón. Riesgos'!C14,"")</f>
      </c>
      <c r="P12" s="134">
        <f>IF(CONCATENATE($C$11,$K$25)='Admón. Riesgos'!N19,'Admón. Riesgos'!C19,"")</f>
      </c>
      <c r="Q12" s="135"/>
      <c r="R12" s="105"/>
      <c r="S12" s="106">
        <f>IF(CONCATENATE($C$11,$R$25)='Admón. Riesgos'!N6,'Admón. Riesgos'!C6,"")</f>
      </c>
      <c r="T12" s="106" t="e">
        <f>IF(CONCATENATE($C$11,$R$25)='Admón. Riesgos'!#REF!,'Admón. Riesgos'!#REF!,"")</f>
        <v>#REF!</v>
      </c>
      <c r="U12" s="106" t="e">
        <f>IF(CONCATENATE($C$11,$R$25)='Admón. Riesgos'!#REF!,'Admón. Riesgos'!#REF!,"")</f>
        <v>#REF!</v>
      </c>
      <c r="V12" s="106">
        <f>IF(CONCATENATE($C$11,$R$25)='Admón. Riesgos'!N14,'Admón. Riesgos'!C14,"")</f>
      </c>
      <c r="W12" s="106">
        <f>IF(CONCATENATE($C$11,$R$25)='Admón. Riesgos'!N19,'Admón. Riesgos'!C19,"")</f>
      </c>
      <c r="X12" s="108"/>
    </row>
    <row r="13" spans="2:24" ht="19.5" customHeight="1">
      <c r="B13" s="362"/>
      <c r="C13" s="361"/>
      <c r="D13" s="126"/>
      <c r="E13" s="120">
        <f>IF(CONCATENATE($C$11,$D$25)='Admón. Riesgos'!N7,'Admón. Riesgos'!C7,"")</f>
      </c>
      <c r="F13" s="120">
        <f>IF(CONCATENATE($C$11,$D$25)='Admón. Riesgos'!N10,'Admón. Riesgos'!C10,"")</f>
        <v>5</v>
      </c>
      <c r="G13" s="120" t="e">
        <f>IF(CONCATENATE($C$11,$D$25)='Admón. Riesgos'!#REF!,'Admón. Riesgos'!#REF!,"")</f>
        <v>#REF!</v>
      </c>
      <c r="H13" s="120">
        <f>IF(CONCATENATE($C$11,$D$25)='Admón. Riesgos'!N15,'Admón. Riesgos'!C15,"")</f>
      </c>
      <c r="I13" s="120">
        <f>IF(CONCATENATE($C$11,$D$25)='Admón. Riesgos'!N20,'Admón. Riesgos'!C20,"")</f>
      </c>
      <c r="J13" s="121"/>
      <c r="K13" s="142"/>
      <c r="L13" s="134">
        <f>IF(CONCATENATE($C$11,$K$25)='Admón. Riesgos'!N7,'Admón. Riesgos'!C7,"")</f>
        <v>2</v>
      </c>
      <c r="M13" s="134">
        <f>IF(CONCATENATE($C$11,$K$25)='Admón. Riesgos'!N10,'Admón. Riesgos'!C10,"")</f>
      </c>
      <c r="N13" s="134" t="e">
        <f>IF(CONCATENATE($C$11,$K$25)='Admón. Riesgos'!#REF!,'Admón. Riesgos'!#REF!,"")</f>
        <v>#REF!</v>
      </c>
      <c r="O13" s="134">
        <f>IF(CONCATENATE($C$11,$K$25)='Admón. Riesgos'!N15,'Admón. Riesgos'!C15,"")</f>
      </c>
      <c r="P13" s="134">
        <f>IF(CONCATENATE($C$11,$K$25)='Admón. Riesgos'!N20,'Admón. Riesgos'!C20,"")</f>
      </c>
      <c r="Q13" s="135"/>
      <c r="R13" s="105"/>
      <c r="S13" s="106">
        <f>IF(CONCATENATE($C$11,$R$25)='Admón. Riesgos'!N7,'Admón. Riesgos'!C7,"")</f>
      </c>
      <c r="T13" s="106">
        <f>IF(CONCATENATE($C$11,$R$25)='Admón. Riesgos'!N10,'Admón. Riesgos'!C10,"")</f>
      </c>
      <c r="U13" s="106" t="e">
        <f>IF(CONCATENATE($C$11,$R$25)='Admón. Riesgos'!#REF!,'Admón. Riesgos'!#REF!,"")</f>
        <v>#REF!</v>
      </c>
      <c r="V13" s="106">
        <f>IF(CONCATENATE($C$11,$R$25)='Admón. Riesgos'!N15,'Admón. Riesgos'!C15,"")</f>
      </c>
      <c r="W13" s="106">
        <f>IF(CONCATENATE($C$11,$R$25)='Admón. Riesgos'!N20,'Admón. Riesgos'!C20,"")</f>
      </c>
      <c r="X13" s="108"/>
    </row>
    <row r="14" spans="2:24" ht="19.5" customHeight="1">
      <c r="B14" s="362"/>
      <c r="C14" s="361"/>
      <c r="D14" s="126"/>
      <c r="E14" s="120" t="e">
        <f>IF(CONCATENATE($C$11,$D$25)='Admón. Riesgos'!#REF!,'Admón. Riesgos'!#REF!,"")</f>
        <v>#REF!</v>
      </c>
      <c r="F14" s="120" t="e">
        <f>IF(CONCATENATE($C$11,$D$25)='Admón. Riesgos'!#REF!,'Admón. Riesgos'!#REF!,"")</f>
        <v>#REF!</v>
      </c>
      <c r="G14" s="120">
        <f>IF(CONCATENATE($C$11,$D$25)='Admón. Riesgos'!N11,'Admón. Riesgos'!C11,"")</f>
      </c>
      <c r="H14" s="120">
        <f>IF(CONCATENATE($C$11,$D$25)='Admón. Riesgos'!N16,'Admón. Riesgos'!C16,"")</f>
      </c>
      <c r="I14" s="120">
        <f>IF(CONCATENATE($C$11,$D$25)='Admón. Riesgos'!N21,'Admón. Riesgos'!C21,"")</f>
      </c>
      <c r="J14" s="121"/>
      <c r="K14" s="142"/>
      <c r="L14" s="134" t="e">
        <f>IF(CONCATENATE($C$11,$K$25)='Admón. Riesgos'!#REF!,'Admón. Riesgos'!#REF!,"")</f>
        <v>#REF!</v>
      </c>
      <c r="M14" s="134" t="e">
        <f>IF(CONCATENATE($C$11,$K$25)='Admón. Riesgos'!#REF!,'Admón. Riesgos'!#REF!,"")</f>
        <v>#REF!</v>
      </c>
      <c r="N14" s="134">
        <f>IF(CONCATENATE($C$11,$K$25)='Admón. Riesgos'!N11,'Admón. Riesgos'!C11,"")</f>
      </c>
      <c r="O14" s="134">
        <f>IF(CONCATENATE($C$11,$K$25)='Admón. Riesgos'!N16,'Admón. Riesgos'!C16,"")</f>
      </c>
      <c r="P14" s="134">
        <f>IF(CONCATENATE($C$11,$K$25)='Admón. Riesgos'!N21,'Admón. Riesgos'!C21,"")</f>
      </c>
      <c r="Q14" s="135"/>
      <c r="R14" s="105"/>
      <c r="S14" s="106" t="e">
        <f>IF(CONCATENATE($C$11,$R$25)='Admón. Riesgos'!#REF!,'Admón. Riesgos'!#REF!,"")</f>
        <v>#REF!</v>
      </c>
      <c r="T14" s="106" t="e">
        <f>IF(CONCATENATE($C$11,$R$25)='Admón. Riesgos'!#REF!,'Admón. Riesgos'!#REF!,"")</f>
        <v>#REF!</v>
      </c>
      <c r="U14" s="106">
        <f>IF(CONCATENATE($C$11,$R$25)='Admón. Riesgos'!N11,'Admón. Riesgos'!C11,"")</f>
      </c>
      <c r="V14" s="106">
        <f>IF(CONCATENATE($C$11,$R$25)='Admón. Riesgos'!N16,'Admón. Riesgos'!C16,"")</f>
      </c>
      <c r="W14" s="106">
        <f>IF(CONCATENATE($C$11,$R$25)='Admón. Riesgos'!N21,'Admón. Riesgos'!C21,"")</f>
      </c>
      <c r="X14" s="108"/>
    </row>
    <row r="15" spans="2:24" ht="19.5" customHeight="1">
      <c r="B15" s="362"/>
      <c r="C15" s="361"/>
      <c r="D15" s="126"/>
      <c r="E15" s="120" t="e">
        <f>IF(CONCATENATE($C$11,$D$25)='Admón. Riesgos'!#REF!,'Admón. Riesgos'!#REF!,"")</f>
        <v>#REF!</v>
      </c>
      <c r="F15" s="120" t="e">
        <f>IF(CONCATENATE($C$11,$D$25)='Admón. Riesgos'!#REF!,'Admón. Riesgos'!#REF!,"")</f>
        <v>#REF!</v>
      </c>
      <c r="G15" s="120">
        <f>IF(CONCATENATE($C$11,$D$25)='Admón. Riesgos'!N12,'Admón. Riesgos'!C12,"")</f>
      </c>
      <c r="H15" s="120">
        <f>IF(CONCATENATE($C$11,$D$25)='Admón. Riesgos'!N17,'Admón. Riesgos'!C17,"")</f>
      </c>
      <c r="I15" s="120">
        <f>IF(CONCATENATE($C$11,$D$25)='Admón. Riesgos'!N22,'Admón. Riesgos'!C22,"")</f>
      </c>
      <c r="J15" s="121"/>
      <c r="K15" s="142"/>
      <c r="L15" s="134" t="e">
        <f>IF(CONCATENATE($C$11,$K$25)='Admón. Riesgos'!#REF!,'Admón. Riesgos'!#REF!,"")</f>
        <v>#REF!</v>
      </c>
      <c r="M15" s="134" t="e">
        <f>IF(CONCATENATE($C$11,$K$25)='Admón. Riesgos'!#REF!,'Admón. Riesgos'!#REF!,"")</f>
        <v>#REF!</v>
      </c>
      <c r="N15" s="134">
        <f>IF(CONCATENATE($C$11,$K$25)='Admón. Riesgos'!N12,'Admón. Riesgos'!C12,"")</f>
      </c>
      <c r="O15" s="134">
        <f>IF(CONCATENATE($C$11,$K$25)='Admón. Riesgos'!N17,'Admón. Riesgos'!C17,"")</f>
      </c>
      <c r="P15" s="134">
        <f>IF(CONCATENATE($C$11,$K$25)='Admón. Riesgos'!N22,'Admón. Riesgos'!C22,"")</f>
      </c>
      <c r="Q15" s="135"/>
      <c r="R15" s="105"/>
      <c r="S15" s="106" t="e">
        <f>IF(CONCATENATE($C$11,$R$25)='Admón. Riesgos'!#REF!,'Admón. Riesgos'!#REF!,"")</f>
        <v>#REF!</v>
      </c>
      <c r="T15" s="106" t="e">
        <f>IF(CONCATENATE($C$11,$R$25)='Admón. Riesgos'!#REF!,'Admón. Riesgos'!#REF!,"")</f>
        <v>#REF!</v>
      </c>
      <c r="U15" s="106">
        <f>IF(CONCATENATE($C$11,$R$25)='Admón. Riesgos'!N12,'Admón. Riesgos'!C12,"")</f>
      </c>
      <c r="V15" s="106">
        <f>IF(CONCATENATE($C$11,$R$25)='Admón. Riesgos'!N17,'Admón. Riesgos'!C17,"")</f>
      </c>
      <c r="W15" s="106">
        <f>IF(CONCATENATE($C$11,$R$25)='Admón. Riesgos'!N22,'Admón. Riesgos'!C22,"")</f>
      </c>
      <c r="X15" s="108"/>
    </row>
    <row r="16" spans="2:24" ht="19.5" customHeight="1">
      <c r="B16" s="362"/>
      <c r="C16" s="361"/>
      <c r="D16" s="126"/>
      <c r="E16" s="120">
        <f>IF(CONCATENATE($C$11,$D$25)='Admón. Riesgos'!N8,'Admón. Riesgos'!C8,"")</f>
      </c>
      <c r="F16" s="120" t="e">
        <f>IF(CONCATENATE($C$11,$D$25)='Admón. Riesgos'!#REF!,'Admón. Riesgos'!#REF!,"")</f>
        <v>#REF!</v>
      </c>
      <c r="G16" s="120">
        <f>IF(CONCATENATE($C$11,$D$25)='Admón. Riesgos'!N13,'Admón. Riesgos'!C13,"")</f>
      </c>
      <c r="H16" s="120">
        <f>IF(CONCATENATE($C$11,$D$25)='Admón. Riesgos'!N18,'Admón. Riesgos'!C18,"")</f>
      </c>
      <c r="I16" s="120">
        <f>IF(CONCATENATE($C$11,$D$25)='Admón. Riesgos'!N23,'Admón. Riesgos'!C23,"")</f>
      </c>
      <c r="J16" s="121"/>
      <c r="K16" s="142"/>
      <c r="L16" s="134">
        <f>IF(CONCATENATE($C$11,$K$25)='Admón. Riesgos'!N8,'Admón. Riesgos'!C8,"")</f>
        <v>3</v>
      </c>
      <c r="M16" s="134" t="e">
        <f>IF(CONCATENATE($C$11,$K$25)='Admón. Riesgos'!#REF!,'Admón. Riesgos'!#REF!,"")</f>
        <v>#REF!</v>
      </c>
      <c r="N16" s="134">
        <f>IF(CONCATENATE($C$11,$K$25)='Admón. Riesgos'!N13,'Admón. Riesgos'!C13,"")</f>
      </c>
      <c r="O16" s="134">
        <f>IF(CONCATENATE($C$11,$K$25)='Admón. Riesgos'!N18,'Admón. Riesgos'!C18,"")</f>
      </c>
      <c r="P16" s="134">
        <f>IF(CONCATENATE($C$11,$K$25)='Admón. Riesgos'!N23,'Admón. Riesgos'!C23,"")</f>
      </c>
      <c r="Q16" s="135"/>
      <c r="R16" s="105"/>
      <c r="S16" s="106">
        <f>IF(CONCATENATE($C$11,$R$25)='Admón. Riesgos'!N8,'Admón. Riesgos'!C8,"")</f>
      </c>
      <c r="T16" s="106" t="e">
        <f>IF(CONCATENATE($C$11,$R$25)='Admón. Riesgos'!#REF!,'Admón. Riesgos'!#REF!,"")</f>
        <v>#REF!</v>
      </c>
      <c r="U16" s="106">
        <f>IF(CONCATENATE($C$11,$R$25)='Admón. Riesgos'!N13,'Admón. Riesgos'!C13,"")</f>
      </c>
      <c r="V16" s="106">
        <f>IF(CONCATENATE($C$11,$R$25)='Admón. Riesgos'!N18,'Admón. Riesgos'!C18,"")</f>
      </c>
      <c r="W16" s="106">
        <f>IF(CONCATENATE($C$11,$R$25)='Admón. Riesgos'!N23,'Admón. Riesgos'!C23,"")</f>
      </c>
      <c r="X16" s="108"/>
    </row>
    <row r="17" spans="2:24" ht="9" customHeight="1">
      <c r="B17" s="362"/>
      <c r="C17" s="361"/>
      <c r="D17" s="127"/>
      <c r="E17" s="128"/>
      <c r="F17" s="128"/>
      <c r="G17" s="128"/>
      <c r="H17" s="128"/>
      <c r="I17" s="128"/>
      <c r="J17" s="129"/>
      <c r="K17" s="143"/>
      <c r="L17" s="137"/>
      <c r="M17" s="137"/>
      <c r="N17" s="137"/>
      <c r="O17" s="137"/>
      <c r="P17" s="137"/>
      <c r="Q17" s="138"/>
      <c r="R17" s="109"/>
      <c r="S17" s="110"/>
      <c r="T17" s="110"/>
      <c r="U17" s="110"/>
      <c r="V17" s="110"/>
      <c r="W17" s="110"/>
      <c r="X17" s="112"/>
    </row>
    <row r="18" spans="2:24" ht="11.25" customHeight="1">
      <c r="B18" s="362"/>
      <c r="C18" s="361" t="s">
        <v>116</v>
      </c>
      <c r="D18" s="149"/>
      <c r="E18" s="150"/>
      <c r="F18" s="150"/>
      <c r="G18" s="150"/>
      <c r="H18" s="150"/>
      <c r="I18" s="150"/>
      <c r="J18" s="151"/>
      <c r="K18" s="116"/>
      <c r="L18" s="117"/>
      <c r="M18" s="117"/>
      <c r="N18" s="117"/>
      <c r="O18" s="117"/>
      <c r="P18" s="117"/>
      <c r="Q18" s="118"/>
      <c r="R18" s="139"/>
      <c r="S18" s="140"/>
      <c r="T18" s="140"/>
      <c r="U18" s="140"/>
      <c r="V18" s="140"/>
      <c r="W18" s="140"/>
      <c r="X18" s="144"/>
    </row>
    <row r="19" spans="2:24" ht="19.5" customHeight="1">
      <c r="B19" s="362"/>
      <c r="C19" s="361"/>
      <c r="D19" s="152"/>
      <c r="E19" s="153">
        <f>IF(CONCATENATE($C$18,$D$25)='Admón. Riesgos'!N6,'Admón. Riesgos'!C6,"")</f>
      </c>
      <c r="F19" s="153" t="e">
        <f>IF(CONCATENATE($C$18,$D$25)='Admón. Riesgos'!#REF!,'Admón. Riesgos'!#REF!,"")</f>
        <v>#REF!</v>
      </c>
      <c r="G19" s="153" t="e">
        <f>IF(CONCATENATE($C$18,$D$25)='Admón. Riesgos'!#REF!,'Admón. Riesgos'!#REF!,"")</f>
        <v>#REF!</v>
      </c>
      <c r="H19" s="153">
        <f>IF(CONCATENATE($C$18,$D$25)='Admón. Riesgos'!N14,'Admón. Riesgos'!C14,"")</f>
      </c>
      <c r="I19" s="153">
        <f>IF(CONCATENATE($C$18,$D$25)='Admón. Riesgos'!N19,'Admón. Riesgos'!C19,"")</f>
      </c>
      <c r="J19" s="154"/>
      <c r="K19" s="119"/>
      <c r="L19" s="120">
        <f>IF(CONCATENATE($C$18,$K$25)='Admón. Riesgos'!N6,'Admón. Riesgos'!C6,"")</f>
      </c>
      <c r="M19" s="120" t="e">
        <f>IF(CONCATENATE($C$18,$K$25)='Admón. Riesgos'!#REF!,'Admón. Riesgos'!#REF!,"")</f>
        <v>#REF!</v>
      </c>
      <c r="N19" s="120" t="e">
        <f>IF(CONCATENATE($C$18,$K$25)='Admón. Riesgos'!#REF!,'Admón. Riesgos'!#REF!,"")</f>
        <v>#REF!</v>
      </c>
      <c r="O19" s="120">
        <f>IF(CONCATENATE($C$18,$K$25)='Admón. Riesgos'!N14,'Admón. Riesgos'!C14,"")</f>
      </c>
      <c r="P19" s="120">
        <f>IF(CONCATENATE($C$18,$K$25)='Admón. Riesgos'!N19,'Admón. Riesgos'!C19,"")</f>
      </c>
      <c r="Q19" s="121"/>
      <c r="R19" s="142"/>
      <c r="S19" s="134">
        <f>IF(CONCATENATE($C$18,$R$25)='Admón. Riesgos'!N6,'Admón. Riesgos'!C6,"")</f>
      </c>
      <c r="T19" s="134" t="e">
        <f>IF(CONCATENATE($C$18,$R$25)='Admón. Riesgos'!#REF!,'Admón. Riesgos'!#REF!,"")</f>
        <v>#REF!</v>
      </c>
      <c r="U19" s="134" t="e">
        <f>IF(CONCATENATE($C$18,$R$25)='Admón. Riesgos'!#REF!,'Admón. Riesgos'!#REF!,"")</f>
        <v>#REF!</v>
      </c>
      <c r="V19" s="134">
        <f>IF(CONCATENATE($C$18,$R$25)='Admón. Riesgos'!N14,'Admón. Riesgos'!C14,"")</f>
      </c>
      <c r="W19" s="134">
        <f>IF(CONCATENATE($C$18,$R$25)='Admón. Riesgos'!N19,'Admón. Riesgos'!C19,"")</f>
      </c>
      <c r="X19" s="145"/>
    </row>
    <row r="20" spans="2:24" ht="19.5" customHeight="1">
      <c r="B20" s="362"/>
      <c r="C20" s="361"/>
      <c r="D20" s="152"/>
      <c r="E20" s="153">
        <f>IF(CONCATENATE($C$18,$D$25)='Admón. Riesgos'!N7,'Admón. Riesgos'!C7,"")</f>
      </c>
      <c r="F20" s="153">
        <f>IF(CONCATENATE($C$18,$D$25)='Admón. Riesgos'!N10,'Admón. Riesgos'!C10,"")</f>
      </c>
      <c r="G20" s="153" t="e">
        <f>IF(CONCATENATE($C$18,$D$25)='Admón. Riesgos'!#REF!,'Admón. Riesgos'!#REF!,"")</f>
        <v>#REF!</v>
      </c>
      <c r="H20" s="153">
        <f>IF(CONCATENATE($C$18,$D$25)='Admón. Riesgos'!N15,'Admón. Riesgos'!C15,"")</f>
      </c>
      <c r="I20" s="153">
        <f>IF(CONCATENATE($C$18,$D$25)='Admón. Riesgos'!N20,'Admón. Riesgos'!C20,"")</f>
      </c>
      <c r="J20" s="154"/>
      <c r="K20" s="119"/>
      <c r="L20" s="120">
        <f>IF(CONCATENATE($C$18,$K$25)='Admón. Riesgos'!N7,'Admón. Riesgos'!C7,"")</f>
      </c>
      <c r="M20" s="120">
        <f>IF(CONCATENATE($C$18,$K$25)='Admón. Riesgos'!N10,'Admón. Riesgos'!C10,"")</f>
      </c>
      <c r="N20" s="120" t="e">
        <f>IF(CONCATENATE($C$18,$K$25)='Admón. Riesgos'!#REF!,'Admón. Riesgos'!#REF!,"")</f>
        <v>#REF!</v>
      </c>
      <c r="O20" s="120">
        <f>IF(CONCATENATE($C$18,$K$25)='Admón. Riesgos'!N15,'Admón. Riesgos'!C15,"")</f>
      </c>
      <c r="P20" s="120">
        <f>IF(CONCATENATE($C$18,$K$25)='Admón. Riesgos'!N20,'Admón. Riesgos'!C20,"")</f>
      </c>
      <c r="Q20" s="121"/>
      <c r="R20" s="142"/>
      <c r="S20" s="134">
        <f>IF(CONCATENATE($C$18,$R$25)='Admón. Riesgos'!N7,'Admón. Riesgos'!C7,"")</f>
      </c>
      <c r="T20" s="134">
        <f>IF(CONCATENATE($C$18,$R$25)='Admón. Riesgos'!N10,'Admón. Riesgos'!C10,"")</f>
      </c>
      <c r="U20" s="134" t="e">
        <f>IF(CONCATENATE($C$18,$R$25)='Admón. Riesgos'!#REF!,'Admón. Riesgos'!#REF!,"")</f>
        <v>#REF!</v>
      </c>
      <c r="V20" s="134">
        <f>IF(CONCATENATE($C$18,$R$25)='Admón. Riesgos'!N15,'Admón. Riesgos'!C15,"")</f>
      </c>
      <c r="W20" s="134">
        <f>IF(CONCATENATE($C$18,$R$25)='Admón. Riesgos'!N20,'Admón. Riesgos'!C20,"")</f>
      </c>
      <c r="X20" s="145"/>
    </row>
    <row r="21" spans="2:24" ht="19.5" customHeight="1">
      <c r="B21" s="362"/>
      <c r="C21" s="361"/>
      <c r="D21" s="152"/>
      <c r="E21" s="153" t="e">
        <f>IF(CONCATENATE($C$18,$D$25)='Admón. Riesgos'!#REF!,'Admón. Riesgos'!#REF!,"")</f>
        <v>#REF!</v>
      </c>
      <c r="F21" s="153" t="e">
        <f>IF(CONCATENATE($C$18,$D$25)='Admón. Riesgos'!#REF!,'Admón. Riesgos'!#REF!,"")</f>
        <v>#REF!</v>
      </c>
      <c r="G21" s="153">
        <f>IF(CONCATENATE($C$18,$D$25)='Admón. Riesgos'!N11,'Admón. Riesgos'!C11,"")</f>
      </c>
      <c r="H21" s="153">
        <f>IF(CONCATENATE($C$18,$D$25)='Admón. Riesgos'!N16,'Admón. Riesgos'!C16,"")</f>
      </c>
      <c r="I21" s="153">
        <f>IF(CONCATENATE($C$18,$D$25)='Admón. Riesgos'!N21,'Admón. Riesgos'!C21,"")</f>
      </c>
      <c r="J21" s="154"/>
      <c r="K21" s="119"/>
      <c r="L21" s="120" t="e">
        <f>IF(CONCATENATE($C$18,$K$25)='Admón. Riesgos'!#REF!,'Admón. Riesgos'!#REF!,"")</f>
        <v>#REF!</v>
      </c>
      <c r="M21" s="120" t="e">
        <f>IF(CONCATENATE($C$18,$K$25)='Admón. Riesgos'!#REF!,'Admón. Riesgos'!#REF!,"")</f>
        <v>#REF!</v>
      </c>
      <c r="N21" s="120">
        <f>IF(CONCATENATE($C$18,$K$25)='Admón. Riesgos'!N11,'Admón. Riesgos'!C11,"")</f>
      </c>
      <c r="O21" s="120">
        <f>IF(CONCATENATE($C$18,$K$25)='Admón. Riesgos'!N16,'Admón. Riesgos'!C16,"")</f>
      </c>
      <c r="P21" s="120">
        <f>IF(CONCATENATE($C$18,$K$25)='Admón. Riesgos'!N21,'Admón. Riesgos'!C21,"")</f>
      </c>
      <c r="Q21" s="121"/>
      <c r="R21" s="142"/>
      <c r="S21" s="134" t="e">
        <f>IF(CONCATENATE($C$18,$R$25)='Admón. Riesgos'!#REF!,'Admón. Riesgos'!#REF!,"")</f>
        <v>#REF!</v>
      </c>
      <c r="T21" s="134" t="e">
        <f>IF(CONCATENATE($C$18,$R$25)='Admón. Riesgos'!#REF!,'Admón. Riesgos'!#REF!,"")</f>
        <v>#REF!</v>
      </c>
      <c r="U21" s="134">
        <f>IF(CONCATENATE($C$18,$R$25)='Admón. Riesgos'!N11,'Admón. Riesgos'!C11,"")</f>
      </c>
      <c r="V21" s="134">
        <f>IF(CONCATENATE($C$18,$R$25)='Admón. Riesgos'!N16,'Admón. Riesgos'!C16,"")</f>
      </c>
      <c r="W21" s="134">
        <f>IF(CONCATENATE($C$18,$R$25)='Admón. Riesgos'!N21,'Admón. Riesgos'!C21,"")</f>
      </c>
      <c r="X21" s="145"/>
    </row>
    <row r="22" spans="2:24" ht="19.5" customHeight="1">
      <c r="B22" s="362"/>
      <c r="C22" s="361"/>
      <c r="D22" s="152"/>
      <c r="E22" s="153" t="e">
        <f>IF(CONCATENATE($C$18,$D$25)='Admón. Riesgos'!#REF!,'Admón. Riesgos'!#REF!,"")</f>
        <v>#REF!</v>
      </c>
      <c r="F22" s="153" t="e">
        <f>IF(CONCATENATE($C$18,$D$25)='Admón. Riesgos'!#REF!,'Admón. Riesgos'!#REF!,"")</f>
        <v>#REF!</v>
      </c>
      <c r="G22" s="153">
        <f>IF(CONCATENATE($C$18,$D$25)='Admón. Riesgos'!N12,'Admón. Riesgos'!C12,"")</f>
      </c>
      <c r="H22" s="153">
        <f>IF(CONCATENATE($C$18,$D$25)='Admón. Riesgos'!N17,'Admón. Riesgos'!C17,"")</f>
      </c>
      <c r="I22" s="153">
        <f>IF(CONCATENATE($C$18,$D$25)='Admón. Riesgos'!N22,'Admón. Riesgos'!C22,"")</f>
      </c>
      <c r="J22" s="154"/>
      <c r="K22" s="119"/>
      <c r="L22" s="120" t="e">
        <f>IF(CONCATENATE($C$18,$K$25)='Admón. Riesgos'!#REF!,'Admón. Riesgos'!#REF!,"")</f>
        <v>#REF!</v>
      </c>
      <c r="M22" s="120" t="e">
        <f>IF(CONCATENATE($C$18,$K$25)='Admón. Riesgos'!#REF!,'Admón. Riesgos'!#REF!,"")</f>
        <v>#REF!</v>
      </c>
      <c r="N22" s="120">
        <f>IF(CONCATENATE($C$18,$K$25)='Admón. Riesgos'!N12,'Admón. Riesgos'!C12,"")</f>
      </c>
      <c r="O22" s="120">
        <f>IF(CONCATENATE($C$18,$K$25)='Admón. Riesgos'!N17,'Admón. Riesgos'!C17,"")</f>
      </c>
      <c r="P22" s="120">
        <f>IF(CONCATENATE($C$18,$K$25)='Admón. Riesgos'!N22,'Admón. Riesgos'!C22,"")</f>
      </c>
      <c r="Q22" s="121"/>
      <c r="R22" s="142"/>
      <c r="S22" s="134" t="e">
        <f>IF(CONCATENATE($C$18,$R$25)='Admón. Riesgos'!#REF!,'Admón. Riesgos'!#REF!,"")</f>
        <v>#REF!</v>
      </c>
      <c r="T22" s="134" t="e">
        <f>IF(CONCATENATE($C$18,$R$25)='Admón. Riesgos'!#REF!,'Admón. Riesgos'!#REF!,"")</f>
        <v>#REF!</v>
      </c>
      <c r="U22" s="134">
        <f>IF(CONCATENATE($C$18,$R$25)='Admón. Riesgos'!N12,'Admón. Riesgos'!C12,"")</f>
      </c>
      <c r="V22" s="134">
        <f>IF(CONCATENATE($C$18,$R$25)='Admón. Riesgos'!N17,'Admón. Riesgos'!C17,"")</f>
      </c>
      <c r="W22" s="134">
        <f>IF(CONCATENATE($C$18,$R$25)='Admón. Riesgos'!N22,'Admón. Riesgos'!C22,"")</f>
      </c>
      <c r="X22" s="145"/>
    </row>
    <row r="23" spans="3:24" ht="19.5" customHeight="1">
      <c r="C23" s="361"/>
      <c r="D23" s="152"/>
      <c r="E23" s="153">
        <f>IF(CONCATENATE($C$18,$D$25)='Admón. Riesgos'!N8,'Admón. Riesgos'!C8,"")</f>
      </c>
      <c r="F23" s="153" t="e">
        <f>IF(CONCATENATE($C$18,$D$25)='Admón. Riesgos'!#REF!,'Admón. Riesgos'!#REF!,"")</f>
        <v>#REF!</v>
      </c>
      <c r="G23" s="153">
        <f>IF(CONCATENATE($C$18,$D$25)='Admón. Riesgos'!N13,'Admón. Riesgos'!C13,"")</f>
      </c>
      <c r="H23" s="153">
        <f>IF(CONCATENATE($C$18,$D$25)='Admón. Riesgos'!N18,'Admón. Riesgos'!C18,"")</f>
      </c>
      <c r="I23" s="153">
        <f>IF(CONCATENATE($C$18,$D$25)='Admón. Riesgos'!N23,'Admón. Riesgos'!C23,"")</f>
      </c>
      <c r="J23" s="154"/>
      <c r="K23" s="119"/>
      <c r="L23" s="120">
        <f>IF(CONCATENATE($C$18,$K$25)='Admón. Riesgos'!N8,'Admón. Riesgos'!C8,"")</f>
      </c>
      <c r="M23" s="120" t="e">
        <f>IF(CONCATENATE($C$18,$K$25)='Admón. Riesgos'!#REF!,'Admón. Riesgos'!#REF!,"")</f>
        <v>#REF!</v>
      </c>
      <c r="N23" s="120">
        <f>IF(CONCATENATE($C$18,$K$25)='Admón. Riesgos'!N13,'Admón. Riesgos'!C13,"")</f>
      </c>
      <c r="O23" s="120">
        <f>IF(CONCATENATE($C$18,$K$25)='Admón. Riesgos'!N18,'Admón. Riesgos'!C18,"")</f>
      </c>
      <c r="P23" s="120">
        <f>IF(CONCATENATE($C$18,$K$25)='Admón. Riesgos'!N23,'Admón. Riesgos'!C23,"")</f>
      </c>
      <c r="Q23" s="121"/>
      <c r="R23" s="142"/>
      <c r="S23" s="134">
        <f>IF(CONCATENATE($C$18,$R$25)='Admón. Riesgos'!N8,'Admón. Riesgos'!C8,"")</f>
      </c>
      <c r="T23" s="134" t="e">
        <f>IF(CONCATENATE($C$18,$R$25)='Admón. Riesgos'!#REF!,'Admón. Riesgos'!#REF!,"")</f>
        <v>#REF!</v>
      </c>
      <c r="U23" s="134">
        <f>IF(CONCATENATE($C$18,$R$25)='Admón. Riesgos'!N13,'Admón. Riesgos'!C13,"")</f>
      </c>
      <c r="V23" s="134">
        <f>IF(CONCATENATE($C$18,$R$25)='Admón. Riesgos'!N18,'Admón. Riesgos'!C18,"")</f>
      </c>
      <c r="W23" s="134">
        <f>IF(CONCATENATE($C$18,$R$25)='Admón. Riesgos'!N23,'Admón. Riesgos'!C23,"")</f>
      </c>
      <c r="X23" s="145"/>
    </row>
    <row r="24" spans="3:24" ht="9" customHeight="1" thickBot="1">
      <c r="C24" s="361"/>
      <c r="D24" s="155"/>
      <c r="E24" s="156"/>
      <c r="F24" s="156"/>
      <c r="G24" s="156"/>
      <c r="H24" s="156"/>
      <c r="I24" s="156"/>
      <c r="J24" s="157"/>
      <c r="K24" s="122"/>
      <c r="L24" s="123"/>
      <c r="M24" s="123"/>
      <c r="N24" s="123"/>
      <c r="O24" s="123"/>
      <c r="P24" s="123"/>
      <c r="Q24" s="124"/>
      <c r="R24" s="146"/>
      <c r="S24" s="147"/>
      <c r="T24" s="147"/>
      <c r="U24" s="147"/>
      <c r="V24" s="147"/>
      <c r="W24" s="147"/>
      <c r="X24" s="148"/>
    </row>
    <row r="25" spans="4:24" s="100" customFormat="1" ht="15.75" customHeight="1">
      <c r="D25" s="363" t="s">
        <v>65</v>
      </c>
      <c r="E25" s="363"/>
      <c r="F25" s="363"/>
      <c r="G25" s="363"/>
      <c r="H25" s="363"/>
      <c r="I25" s="363"/>
      <c r="J25" s="363"/>
      <c r="K25" s="363" t="s">
        <v>63</v>
      </c>
      <c r="L25" s="363"/>
      <c r="M25" s="363"/>
      <c r="N25" s="363"/>
      <c r="O25" s="363"/>
      <c r="P25" s="363"/>
      <c r="Q25" s="363"/>
      <c r="R25" s="363" t="s">
        <v>64</v>
      </c>
      <c r="S25" s="363"/>
      <c r="T25" s="363"/>
      <c r="U25" s="363"/>
      <c r="V25" s="363"/>
      <c r="W25" s="363"/>
      <c r="X25" s="363"/>
    </row>
    <row r="26" ht="4.5" customHeight="1"/>
    <row r="27" spans="4:24" ht="19.5" customHeight="1">
      <c r="D27" s="357" t="s">
        <v>37</v>
      </c>
      <c r="E27" s="357"/>
      <c r="F27" s="357"/>
      <c r="G27" s="357"/>
      <c r="H27" s="357"/>
      <c r="I27" s="357"/>
      <c r="J27" s="357"/>
      <c r="K27" s="357"/>
      <c r="L27" s="357"/>
      <c r="M27" s="357"/>
      <c r="N27" s="357"/>
      <c r="O27" s="357"/>
      <c r="P27" s="357"/>
      <c r="Q27" s="357"/>
      <c r="R27" s="357"/>
      <c r="S27" s="357"/>
      <c r="T27" s="357"/>
      <c r="U27" s="357"/>
      <c r="V27" s="357"/>
      <c r="W27" s="357"/>
      <c r="X27" s="357"/>
    </row>
  </sheetData>
  <sheetProtection password="EE4E" sheet="1"/>
  <mergeCells count="9">
    <mergeCell ref="D27:X27"/>
    <mergeCell ref="C2:AA2"/>
    <mergeCell ref="C4:C10"/>
    <mergeCell ref="B6:B22"/>
    <mergeCell ref="C11:C17"/>
    <mergeCell ref="C18:C24"/>
    <mergeCell ref="D25:J25"/>
    <mergeCell ref="K25:Q25"/>
    <mergeCell ref="R25:X25"/>
  </mergeCells>
  <printOptions/>
  <pageMargins left="0.75" right="0.7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B2:AA27"/>
  <sheetViews>
    <sheetView zoomScalePageLayoutView="0" workbookViewId="0" topLeftCell="A1">
      <selection activeCell="AJ19" sqref="AJ19"/>
    </sheetView>
  </sheetViews>
  <sheetFormatPr defaultColWidth="4.7109375" defaultRowHeight="19.5" customHeight="1"/>
  <cols>
    <col min="1" max="2" width="4.7109375" style="98" customWidth="1"/>
    <col min="3" max="3" width="20.7109375" style="99" customWidth="1"/>
    <col min="4" max="4" width="2.8515625" style="98" customWidth="1"/>
    <col min="5" max="5" width="4.7109375" style="98" customWidth="1"/>
    <col min="6" max="6" width="6.28125" style="98" bestFit="1" customWidth="1"/>
    <col min="7" max="9" width="4.7109375" style="98" customWidth="1"/>
    <col min="10" max="10" width="3.28125" style="98" customWidth="1"/>
    <col min="11" max="11" width="3.00390625" style="98" customWidth="1"/>
    <col min="12" max="13" width="4.7109375" style="98" customWidth="1"/>
    <col min="14" max="14" width="6.28125" style="98" bestFit="1" customWidth="1"/>
    <col min="15" max="16" width="4.7109375" style="98" customWidth="1"/>
    <col min="17" max="17" width="2.57421875" style="98" customWidth="1"/>
    <col min="18" max="18" width="2.28125" style="98" customWidth="1"/>
    <col min="19" max="23" width="4.7109375" style="98" customWidth="1"/>
    <col min="24" max="24" width="2.7109375" style="98" customWidth="1"/>
    <col min="25" max="16384" width="4.7109375" style="98" customWidth="1"/>
  </cols>
  <sheetData>
    <row r="1" ht="3" customHeight="1" thickBot="1"/>
    <row r="2" spans="3:27" ht="19.5" customHeight="1" thickBot="1">
      <c r="C2" s="358" t="s">
        <v>117</v>
      </c>
      <c r="D2" s="359"/>
      <c r="E2" s="359"/>
      <c r="F2" s="359"/>
      <c r="G2" s="359"/>
      <c r="H2" s="359"/>
      <c r="I2" s="359"/>
      <c r="J2" s="359"/>
      <c r="K2" s="359"/>
      <c r="L2" s="359"/>
      <c r="M2" s="359"/>
      <c r="N2" s="359"/>
      <c r="O2" s="359"/>
      <c r="P2" s="359"/>
      <c r="Q2" s="359"/>
      <c r="R2" s="359"/>
      <c r="S2" s="359"/>
      <c r="T2" s="359"/>
      <c r="U2" s="359"/>
      <c r="V2" s="359"/>
      <c r="W2" s="359"/>
      <c r="X2" s="359"/>
      <c r="Y2" s="359"/>
      <c r="Z2" s="359"/>
      <c r="AA2" s="360"/>
    </row>
    <row r="3" ht="12.75" customHeight="1" thickBot="1"/>
    <row r="4" spans="3:24" ht="11.25" customHeight="1">
      <c r="C4" s="361" t="s">
        <v>119</v>
      </c>
      <c r="D4" s="130"/>
      <c r="E4" s="131"/>
      <c r="F4" s="131"/>
      <c r="G4" s="131"/>
      <c r="H4" s="131"/>
      <c r="I4" s="131"/>
      <c r="J4" s="132"/>
      <c r="K4" s="101"/>
      <c r="L4" s="102"/>
      <c r="M4" s="102"/>
      <c r="N4" s="102"/>
      <c r="O4" s="102"/>
      <c r="P4" s="102"/>
      <c r="Q4" s="103"/>
      <c r="R4" s="101"/>
      <c r="S4" s="102"/>
      <c r="T4" s="102"/>
      <c r="U4" s="102"/>
      <c r="V4" s="102"/>
      <c r="W4" s="102"/>
      <c r="X4" s="104"/>
    </row>
    <row r="5" spans="3:24" ht="19.5" customHeight="1">
      <c r="C5" s="361"/>
      <c r="D5" s="133"/>
      <c r="E5" s="134">
        <f>IF(CONCATENATE($C$4,$D$25)=Resumen!G4,Resumen!B4,"")</f>
      </c>
      <c r="F5" s="134" t="e">
        <f>IF(CONCATENATE($C$4,$D$25)=Resumen!G9,Resumen!B9,"")</f>
        <v>#REF!</v>
      </c>
      <c r="G5" s="134" t="e">
        <f>IF(CONCATENATE($C$4,$D$25)=Resumen!G14,Resumen!B14,"")</f>
        <v>#REF!</v>
      </c>
      <c r="H5" s="134">
        <f>IF(CONCATENATE($C$4,$D$25)=Resumen!G19,Resumen!B19,"")</f>
      </c>
      <c r="I5" s="134">
        <f>IF(CONCATENATE($C$4,$D$25)=Resumen!G24,Resumen!B24,"")</f>
      </c>
      <c r="J5" s="135"/>
      <c r="K5" s="105"/>
      <c r="L5" s="106">
        <f>IF(CONCATENATE($C$4,$K$25)=Resumen!G4,Resumen!B4,"")</f>
      </c>
      <c r="M5" s="106" t="e">
        <f>IF(CONCATENATE($C$4,$K$25)=Resumen!G9,Resumen!B9,"")</f>
        <v>#REF!</v>
      </c>
      <c r="N5" s="106" t="e">
        <f>IF(CONCATENATE($C$4,$K$25)=Resumen!G14,Resumen!B14,"")</f>
        <v>#REF!</v>
      </c>
      <c r="O5" s="106">
        <f>IF(CONCATENATE($C$4,$K$25)=Resumen!G19,Resumen!B19,"")</f>
      </c>
      <c r="P5" s="106">
        <f>IF(CONCATENATE($C$4,$K$25)=Resumen!G24,Resumen!B24,"")</f>
      </c>
      <c r="Q5" s="107"/>
      <c r="R5" s="105"/>
      <c r="S5" s="106">
        <f>IF(CONCATENATE($C$4,$R$25)=Resumen!G4,Resumen!B4,"")</f>
      </c>
      <c r="T5" s="106" t="e">
        <f>IF(CONCATENATE($C$4,$R$25)=Resumen!G9,Resumen!B9,"")</f>
        <v>#REF!</v>
      </c>
      <c r="U5" s="106" t="e">
        <f>IF(CONCATENATE($C$4,$R$25)=Resumen!G14,Resumen!B14,"")</f>
        <v>#REF!</v>
      </c>
      <c r="V5" s="106">
        <f>IF(CONCATENATE($C$11,$R$25)=Resumen!G19,Resumen!B19,"")</f>
      </c>
      <c r="W5" s="106">
        <f>IF(CONCATENATE($C$11,$R$25)=Resumen!G24,Resumen!B24,"")</f>
      </c>
      <c r="X5" s="108"/>
    </row>
    <row r="6" spans="2:24" ht="19.5" customHeight="1">
      <c r="B6" s="362" t="s">
        <v>36</v>
      </c>
      <c r="C6" s="361"/>
      <c r="D6" s="133"/>
      <c r="E6" s="134">
        <f>IF(CONCATENATE($C$4,$D$25)=Resumen!G5,Resumen!B5,"")</f>
      </c>
      <c r="F6" s="134" t="e">
        <f>IF(CONCATENATE($C$4,$D$25)=Resumen!G10,Resumen!B10,"")</f>
        <v>#REF!</v>
      </c>
      <c r="G6" s="134" t="e">
        <f>IF(CONCATENATE($C$4,$D$25)=Resumen!G15,Resumen!B15,"")</f>
        <v>#REF!</v>
      </c>
      <c r="H6" s="134">
        <f>IF(CONCATENATE($C$4,$D$25)=Resumen!G20,Resumen!B20,"")</f>
      </c>
      <c r="I6" s="134">
        <f>IF(CONCATENATE($C$4,$D$25)=Resumen!G25,Resumen!B25,"")</f>
      </c>
      <c r="J6" s="135">
        <f>IF(Resumen!S5="ZGNA DE RIESGG IMPGRTANTE",Resumen!H5,"")</f>
      </c>
      <c r="K6" s="105"/>
      <c r="L6" s="106">
        <f>IF(CONCATENATE($C$4,$K$25)=Resumen!G5,Resumen!B5,"")</f>
      </c>
      <c r="M6" s="106" t="e">
        <f>IF(CONCATENATE($C$4,$K$25)=Resumen!G10,Resumen!B10,"")</f>
        <v>#REF!</v>
      </c>
      <c r="N6" s="106" t="e">
        <f>IF(CONCATENATE($C$4,$K$25)=Resumen!G15,Resumen!B15,"")</f>
        <v>#REF!</v>
      </c>
      <c r="O6" s="106">
        <f>IF(CONCATENATE($C$4,$K$25)=Resumen!G20,Resumen!B20,"")</f>
      </c>
      <c r="P6" s="106">
        <f>IF(CONCATENATE($C$4,$K$25)=Resumen!G25,Resumen!B25,"")</f>
      </c>
      <c r="Q6" s="107"/>
      <c r="R6" s="105"/>
      <c r="S6" s="106">
        <f>IF(CONCATENATE($C$4,$R$25)=Resumen!G5,Resumen!B5,"")</f>
      </c>
      <c r="T6" s="106" t="e">
        <f>IF(CONCATENATE($C$4,$R$25)=Resumen!G10,Resumen!B10,"")</f>
        <v>#REF!</v>
      </c>
      <c r="U6" s="106" t="e">
        <f>IF(CONCATENATE($C$4,$R$25)=Resumen!G15,Resumen!B15,"")</f>
        <v>#REF!</v>
      </c>
      <c r="V6" s="106">
        <f>IF(CONCATENATE($C$11,$R$25)=Resumen!G20,Resumen!B20,"")</f>
      </c>
      <c r="W6" s="106">
        <f>IF(CONCATENATE($C$11,$R$25)=Resumen!G25,Resumen!B25,"")</f>
      </c>
      <c r="X6" s="108"/>
    </row>
    <row r="7" spans="2:24" ht="19.5" customHeight="1">
      <c r="B7" s="362"/>
      <c r="C7" s="361"/>
      <c r="D7" s="133"/>
      <c r="E7" s="134" t="e">
        <f>IF(CONCATENATE($C$4,$D$25)=Resumen!G6,Resumen!B6,"")</f>
        <v>#REF!</v>
      </c>
      <c r="F7" s="134" t="e">
        <f>IF(CONCATENATE($C$4,$D$25)=Resumen!G11,Resumen!B11,"")</f>
        <v>#REF!</v>
      </c>
      <c r="G7" s="134">
        <f>IF(CONCATENATE($C$4,$D$25)=Resumen!G16,Resumen!B16,"")</f>
      </c>
      <c r="H7" s="134">
        <f>IF(CONCATENATE($C$4,$D$25)=Resumen!G21,Resumen!B21,"")</f>
      </c>
      <c r="I7" s="134">
        <f>IF(CONCATENATE($C$4,$D$25)=Resumen!G26,Resumen!B26,"")</f>
      </c>
      <c r="J7" s="135">
        <f>IF(Resumen!S6="ZGNA DE RIESGG IMPGRTANTE",Resumen!H6,"")</f>
      </c>
      <c r="K7" s="105"/>
      <c r="L7" s="106" t="e">
        <f>IF(CONCATENATE($C$4,$K$25)=Resumen!G6,Resumen!B6,"")</f>
        <v>#REF!</v>
      </c>
      <c r="M7" s="106" t="e">
        <f>IF(CONCATENATE($C$4,$K$25)=Resumen!G11,Resumen!B11,"")</f>
        <v>#REF!</v>
      </c>
      <c r="N7" s="106">
        <f>IF(CONCATENATE($C$4,$K$25)=Resumen!G16,Resumen!B16,"")</f>
      </c>
      <c r="O7" s="106">
        <f>IF(CONCATENATE($C$4,$K$25)=Resumen!G21,Resumen!B21,"")</f>
      </c>
      <c r="P7" s="106">
        <f>IF(CONCATENATE($C$4,$K$25)=Resumen!G26,Resumen!B26,"")</f>
      </c>
      <c r="Q7" s="107"/>
      <c r="R7" s="105"/>
      <c r="S7" s="106" t="e">
        <f>IF(CONCATENATE($C$4,$R$25)=Resumen!G6,Resumen!B6,"")</f>
        <v>#REF!</v>
      </c>
      <c r="T7" s="106" t="e">
        <f>IF(CONCATENATE($C$4,$R$25)=Resumen!G11,Resumen!B11,"")</f>
        <v>#REF!</v>
      </c>
      <c r="U7" s="106">
        <f>IF(CONCATENATE($C$4,$R$25)=Resumen!G16,Resumen!B16,"")</f>
      </c>
      <c r="V7" s="106">
        <f>IF(CONCATENATE($C$11,$R$25)=Resumen!G21,Resumen!B21,"")</f>
      </c>
      <c r="W7" s="106">
        <f>IF(CONCATENATE($C$11,$R$25)=Resumen!G26,Resumen!B26,"")</f>
      </c>
      <c r="X7" s="108"/>
    </row>
    <row r="8" spans="2:24" ht="19.5" customHeight="1">
      <c r="B8" s="362"/>
      <c r="C8" s="361"/>
      <c r="D8" s="133"/>
      <c r="E8" s="134" t="e">
        <f>IF(CONCATENATE($C$4,$D$25)=Resumen!G7,Resumen!B7,"")</f>
        <v>#REF!</v>
      </c>
      <c r="F8" s="134" t="e">
        <f>IF(CONCATENATE($C$4,$D$25)=Resumen!G12,Resumen!B12,"")</f>
        <v>#REF!</v>
      </c>
      <c r="G8" s="134">
        <f>IF(CONCATENATE($C$4,$D$25)=Resumen!G17,Resumen!B17,"")</f>
      </c>
      <c r="H8" s="134">
        <f>IF(CONCATENATE($C$4,$D$25)=Resumen!G22,Resumen!B22,"")</f>
      </c>
      <c r="I8" s="134">
        <f>IF(CONCATENATE($C$4,$D$25)=Resumen!G27,Resumen!B27,"")</f>
      </c>
      <c r="J8" s="135"/>
      <c r="K8" s="105"/>
      <c r="L8" s="106" t="e">
        <f>IF(CONCATENATE($C$4,$K$25)=Resumen!G7,Resumen!B7,"")</f>
        <v>#REF!</v>
      </c>
      <c r="M8" s="106" t="e">
        <f>IF(CONCATENATE($C$4,$K$25)=Resumen!G12,Resumen!B12,"")</f>
        <v>#REF!</v>
      </c>
      <c r="N8" s="106">
        <f>IF(CONCATENATE($C$4,$K$25)=Resumen!G17,Resumen!B17,"")</f>
      </c>
      <c r="O8" s="106">
        <f>IF(CONCATENATE($C$4,$K$25)=Resumen!G22,Resumen!B22,"")</f>
      </c>
      <c r="P8" s="106">
        <f>IF(CONCATENATE($C$4,$K$25)=Resumen!G27,Resumen!B27,"")</f>
      </c>
      <c r="Q8" s="107"/>
      <c r="R8" s="105"/>
      <c r="S8" s="106" t="e">
        <f>IF(CONCATENATE($C$4,$R$25)=Resumen!G7,Resumen!B7,"")</f>
        <v>#REF!</v>
      </c>
      <c r="T8" s="106" t="e">
        <f>IF(CONCATENATE($C$4,$R$25)=Resumen!G12,Resumen!B12,"")</f>
        <v>#REF!</v>
      </c>
      <c r="U8" s="106">
        <f>IF(CONCATENATE($C$4,$R$25)=Resumen!G17,Resumen!B17,"")</f>
      </c>
      <c r="V8" s="106">
        <f>IF(CONCATENATE($C$11,$R$25)=Resumen!G22,Resumen!B22,"")</f>
      </c>
      <c r="W8" s="106">
        <f>IF(CONCATENATE($C$11,$R$25)=Resumen!G27,Resumen!B27,"")</f>
      </c>
      <c r="X8" s="108"/>
    </row>
    <row r="9" spans="2:24" ht="19.5" customHeight="1">
      <c r="B9" s="362"/>
      <c r="C9" s="361"/>
      <c r="D9" s="133"/>
      <c r="E9" s="134">
        <f>IF(CONCATENATE($C$4,$D$25)=Resumen!G8,Resumen!B8,"")</f>
      </c>
      <c r="F9" s="134" t="e">
        <f>IF(CONCATENATE($C$4,$D$25)=Resumen!G13,Resumen!B13,"")</f>
        <v>#REF!</v>
      </c>
      <c r="G9" s="134">
        <f>IF(CONCATENATE($C$4,$D$25)=Resumen!G18,Resumen!B18,"")</f>
      </c>
      <c r="H9" s="134">
        <f>IF(CONCATENATE($C$4,$D$25)=Resumen!G23,Resumen!B23,"")</f>
      </c>
      <c r="I9" s="134">
        <f>IF(CONCATENATE($C$4,$D$25)=Resumen!G28,Resumen!B28,"")</f>
      </c>
      <c r="J9" s="135">
        <f>IF(Resumen!S7="ZGNA DE RIESGG IMPGRTANTE",Resumen!H7,"")</f>
      </c>
      <c r="K9" s="105"/>
      <c r="L9" s="106">
        <f>IF(CONCATENATE($C$4,$K$25)=Resumen!G8,Resumen!B8,"")</f>
      </c>
      <c r="M9" s="106" t="e">
        <f>IF(CONCATENATE($C$4,$K$25)=Resumen!G13,Resumen!B13,"")</f>
        <v>#REF!</v>
      </c>
      <c r="N9" s="106">
        <f>IF(CONCATENATE($C$4,$K$25)=Resumen!G18,Resumen!B18,"")</f>
      </c>
      <c r="O9" s="106">
        <f>IF(CONCATENATE($C$4,$K$25)=Resumen!G23,Resumen!B23,"")</f>
      </c>
      <c r="P9" s="106">
        <f>IF(CONCATENATE($C$4,$K$25)=Resumen!G28,Resumen!B28,"")</f>
      </c>
      <c r="Q9" s="107"/>
      <c r="R9" s="105"/>
      <c r="S9" s="106">
        <f>IF(CONCATENATE($C$4,$R$25)=Resumen!G8,Resumen!B8,"")</f>
      </c>
      <c r="T9" s="106" t="e">
        <f>IF(CONCATENATE($C$4,$R$25)=Resumen!G13,Resumen!B13,"")</f>
        <v>#REF!</v>
      </c>
      <c r="U9" s="106">
        <f>IF(CONCATENATE($C$4,$R$25)=Resumen!G18,Resumen!B18,"")</f>
      </c>
      <c r="V9" s="106">
        <f>IF(CONCATENATE($C$11,$R$25)=Resumen!G23,Resumen!B23,"")</f>
      </c>
      <c r="W9" s="106">
        <f>IF(CONCATENATE($C$11,$R$25)=Resumen!G28,Resumen!B28,"")</f>
      </c>
      <c r="X9" s="108"/>
    </row>
    <row r="10" spans="2:24" ht="11.25" customHeight="1">
      <c r="B10" s="362"/>
      <c r="C10" s="361"/>
      <c r="D10" s="136"/>
      <c r="E10" s="137"/>
      <c r="F10" s="137">
        <f>IF(Resumen!Q8="ZGNA DE RIESGG IMPGRTANTE",Resumen!F8,"")</f>
      </c>
      <c r="G10" s="137"/>
      <c r="H10" s="137"/>
      <c r="I10" s="137">
        <f>IF(Resumen!R8="ZGNA DE RIESGG IMPGRTANTE",Resumen!G8,"")</f>
      </c>
      <c r="J10" s="138">
        <f>IF(Resumen!S8="ZGNA DE RIESGG IMPGRTANTE",Resumen!H8,"")</f>
      </c>
      <c r="K10" s="109"/>
      <c r="L10" s="110"/>
      <c r="M10" s="110"/>
      <c r="N10" s="110"/>
      <c r="O10" s="110"/>
      <c r="P10" s="110"/>
      <c r="Q10" s="111"/>
      <c r="R10" s="109"/>
      <c r="S10" s="110"/>
      <c r="T10" s="110"/>
      <c r="U10" s="110"/>
      <c r="V10" s="110"/>
      <c r="W10" s="110"/>
      <c r="X10" s="112"/>
    </row>
    <row r="11" spans="2:24" ht="10.5" customHeight="1">
      <c r="B11" s="362"/>
      <c r="C11" s="361" t="s">
        <v>115</v>
      </c>
      <c r="D11" s="125"/>
      <c r="E11" s="117"/>
      <c r="F11" s="117"/>
      <c r="G11" s="117"/>
      <c r="H11" s="117"/>
      <c r="I11" s="117"/>
      <c r="J11" s="118"/>
      <c r="K11" s="139"/>
      <c r="L11" s="140"/>
      <c r="M11" s="140"/>
      <c r="N11" s="140"/>
      <c r="O11" s="140"/>
      <c r="P11" s="140"/>
      <c r="Q11" s="141"/>
      <c r="R11" s="113"/>
      <c r="S11" s="114"/>
      <c r="T11" s="114"/>
      <c r="U11" s="114"/>
      <c r="V11" s="114"/>
      <c r="W11" s="114"/>
      <c r="X11" s="115"/>
    </row>
    <row r="12" spans="2:24" ht="19.5" customHeight="1">
      <c r="B12" s="362"/>
      <c r="C12" s="361"/>
      <c r="D12" s="126"/>
      <c r="E12" s="120">
        <f>IF(CONCATENATE($C$11,$D$25)=Resumen!G4,Resumen!B4,"")</f>
        <v>1</v>
      </c>
      <c r="F12" s="120" t="e">
        <f>IF(CONCATENATE($C$11,$D$25)=Resumen!G9,Resumen!B9,"")</f>
        <v>#REF!</v>
      </c>
      <c r="G12" s="120" t="e">
        <f>IF(CONCATENATE($C$11,$D$25)=Resumen!G14,Resumen!B14,"")</f>
        <v>#REF!</v>
      </c>
      <c r="H12" s="120">
        <f>IF(CONCATENATE($C$11,$D$25)=Resumen!G19,Resumen!B19,"")</f>
      </c>
      <c r="I12" s="120">
        <f>IF(CONCATENATE($C$11,$D$25)=Resumen!G24,Resumen!B24,"")</f>
      </c>
      <c r="J12" s="121"/>
      <c r="K12" s="142"/>
      <c r="L12" s="134">
        <f>IF(CONCATENATE($C$11,$K$25)=Resumen!G4,Resumen!B4,"")</f>
      </c>
      <c r="M12" s="134" t="e">
        <f>IF(CONCATENATE($C$11,$K$25)=Resumen!G9,Resumen!B9,"")</f>
        <v>#REF!</v>
      </c>
      <c r="N12" s="134" t="e">
        <f>IF(CONCATENATE($C$11,$K$25)=Resumen!G14,Resumen!B14,"")</f>
        <v>#REF!</v>
      </c>
      <c r="O12" s="134">
        <f>IF(CONCATENATE($C$11,$K$25)=Resumen!G19,Resumen!B19,"")</f>
      </c>
      <c r="P12" s="134">
        <f>IF(CONCATENATE($C$11,$K$25)=Resumen!G24,Resumen!B24,"")</f>
      </c>
      <c r="Q12" s="135"/>
      <c r="R12" s="105"/>
      <c r="S12" s="106">
        <f>IF(CONCATENATE($C$11,$R$25)=Resumen!G4,Resumen!B4,"")</f>
      </c>
      <c r="T12" s="106" t="e">
        <f>IF(CONCATENATE($C$11,$R$25)=Resumen!G9,Resumen!B9,"")</f>
        <v>#REF!</v>
      </c>
      <c r="U12" s="106" t="e">
        <f>IF(CONCATENATE($C$11,$R$25)=Resumen!G14,Resumen!B14,"")</f>
        <v>#REF!</v>
      </c>
      <c r="V12" s="106">
        <f>IF(CONCATENATE($C$11,$R$25)=Resumen!G19,Resumen!B19,"")</f>
      </c>
      <c r="W12" s="106">
        <f>IF(CONCATENATE($C$11,$R$25)=Resumen!G24,Resumen!B24,"")</f>
      </c>
      <c r="X12" s="108"/>
    </row>
    <row r="13" spans="2:24" ht="19.5" customHeight="1">
      <c r="B13" s="362"/>
      <c r="C13" s="361"/>
      <c r="D13" s="126"/>
      <c r="E13" s="120">
        <f>IF(CONCATENATE($C$11,$D$25)=Resumen!G5,Resumen!B5,"")</f>
        <v>2</v>
      </c>
      <c r="F13" s="120" t="e">
        <f>IF(CONCATENATE($C$11,$D$25)=Resumen!G10,Resumen!B10,"")</f>
        <v>#REF!</v>
      </c>
      <c r="G13" s="120" t="e">
        <f>IF(CONCATENATE($C$11,$D$25)=Resumen!G15,Resumen!B15,"")</f>
        <v>#REF!</v>
      </c>
      <c r="H13" s="120">
        <f>IF(CONCATENATE($C$11,$D$25)=Resumen!G20,Resumen!B20,"")</f>
      </c>
      <c r="I13" s="120">
        <f>IF(CONCATENATE($C$11,$D$25)=Resumen!G25,Resumen!B25,"")</f>
      </c>
      <c r="J13" s="121"/>
      <c r="K13" s="142"/>
      <c r="L13" s="134">
        <f>IF(CONCATENATE($C$11,$K$25)=Resumen!G5,Resumen!B5,"")</f>
      </c>
      <c r="M13" s="134" t="e">
        <f>IF(CONCATENATE($C$11,$K$25)=Resumen!G10,Resumen!B10,"")</f>
        <v>#REF!</v>
      </c>
      <c r="N13" s="134" t="e">
        <f>IF(CONCATENATE($C$11,$K$25)=Resumen!G15,Resumen!B15,"")</f>
        <v>#REF!</v>
      </c>
      <c r="O13" s="134">
        <f>IF(CONCATENATE($C$11,$K$25)=Resumen!G20,Resumen!B20,"")</f>
      </c>
      <c r="P13" s="134">
        <f>IF(CONCATENATE($C$11,$K$25)=Resumen!G25,Resumen!B25,"")</f>
      </c>
      <c r="Q13" s="135"/>
      <c r="R13" s="105"/>
      <c r="S13" s="106">
        <f>IF(CONCATENATE($C$11,$R$25)=Resumen!G5,Resumen!B5,"")</f>
      </c>
      <c r="T13" s="106" t="e">
        <f>IF(CONCATENATE($C$11,$R$25)=Resumen!G10,Resumen!B10,"")</f>
        <v>#REF!</v>
      </c>
      <c r="U13" s="106" t="e">
        <f>IF(CONCATENATE($C$11,$R$25)=Resumen!G15,Resumen!B15,"")</f>
        <v>#REF!</v>
      </c>
      <c r="V13" s="106">
        <f>IF(CONCATENATE($C$11,$R$25)=Resumen!G20,Resumen!B20,"")</f>
      </c>
      <c r="W13" s="106">
        <f>IF(CONCATENATE($C$11,$R$25)=Resumen!G25,Resumen!B25,"")</f>
      </c>
      <c r="X13" s="108"/>
    </row>
    <row r="14" spans="2:24" ht="19.5" customHeight="1">
      <c r="B14" s="362"/>
      <c r="C14" s="361"/>
      <c r="D14" s="126"/>
      <c r="E14" s="120" t="e">
        <f>IF(CONCATENATE($C$11,$D$25)=Resumen!G6,Resumen!B6,"")</f>
        <v>#REF!</v>
      </c>
      <c r="F14" s="120" t="e">
        <f>IF(CONCATENATE($C$11,$D$25)=Resumen!G11,Resumen!B11,"")</f>
        <v>#REF!</v>
      </c>
      <c r="G14" s="120">
        <f>IF(CONCATENATE($C$11,$D$25)=Resumen!G16,Resumen!B16,"")</f>
      </c>
      <c r="H14" s="120">
        <f>IF(CONCATENATE($C$11,$D$25)=Resumen!G21,Resumen!B21,"")</f>
      </c>
      <c r="I14" s="120">
        <f>IF(CONCATENATE($C$11,$D$25)=Resumen!G26,Resumen!B26,"")</f>
      </c>
      <c r="J14" s="121"/>
      <c r="K14" s="142"/>
      <c r="L14" s="134" t="e">
        <f>IF(CONCATENATE($C$11,$K$25)=Resumen!G6,Resumen!B6,"")</f>
        <v>#REF!</v>
      </c>
      <c r="M14" s="134" t="e">
        <f>IF(CONCATENATE($C$11,$K$25)=Resumen!G11,Resumen!B11,"")</f>
        <v>#REF!</v>
      </c>
      <c r="N14" s="134">
        <f>IF(CONCATENATE($C$11,$K$25)=Resumen!G16,Resumen!B16,"")</f>
      </c>
      <c r="O14" s="134">
        <f>IF(CONCATENATE($C$11,$K$25)=Resumen!G21,Resumen!B21,"")</f>
      </c>
      <c r="P14" s="134">
        <f>IF(CONCATENATE($C$11,$K$25)=Resumen!G26,Resumen!B26,"")</f>
      </c>
      <c r="Q14" s="135"/>
      <c r="R14" s="105"/>
      <c r="S14" s="106" t="e">
        <f>IF(CONCATENATE($C$11,$R$25)=Resumen!G6,Resumen!B6,"")</f>
        <v>#REF!</v>
      </c>
      <c r="T14" s="106" t="e">
        <f>IF(CONCATENATE($C$11,$R$25)=Resumen!G11,Resumen!B11,"")</f>
        <v>#REF!</v>
      </c>
      <c r="U14" s="106">
        <f>IF(CONCATENATE($C$11,$R$25)=Resumen!G16,Resumen!B16,"")</f>
      </c>
      <c r="V14" s="106">
        <f>IF(CONCATENATE($C$11,$R$25)=Resumen!G21,Resumen!B21,"")</f>
      </c>
      <c r="W14" s="106">
        <f>IF(CONCATENATE($C$11,$R$25)=Resumen!G26,Resumen!B26,"")</f>
      </c>
      <c r="X14" s="108"/>
    </row>
    <row r="15" spans="2:24" ht="19.5" customHeight="1">
      <c r="B15" s="362"/>
      <c r="C15" s="361"/>
      <c r="D15" s="126"/>
      <c r="E15" s="120" t="e">
        <f>IF(CONCATENATE($C$11,$D$25)=Resumen!G7,Resumen!B7,"")</f>
        <v>#REF!</v>
      </c>
      <c r="F15" s="120" t="e">
        <f>IF(CONCATENATE($C$11,$D$25)=Resumen!G12,Resumen!B12,"")</f>
        <v>#REF!</v>
      </c>
      <c r="G15" s="120">
        <f>IF(CONCATENATE($C$11,$D$25)=Resumen!G17,Resumen!B17,"")</f>
      </c>
      <c r="H15" s="120">
        <f>IF(CONCATENATE($C$11,$D$25)=Resumen!G22,Resumen!B22,"")</f>
      </c>
      <c r="I15" s="120">
        <f>IF(CONCATENATE($C$11,$D$25)=Resumen!G27,Resumen!B27,"")</f>
      </c>
      <c r="J15" s="121"/>
      <c r="K15" s="142"/>
      <c r="L15" s="134" t="e">
        <f>IF(CONCATENATE($C$11,$K$25)=Resumen!G7,Resumen!B7,"")</f>
        <v>#REF!</v>
      </c>
      <c r="M15" s="134" t="e">
        <f>IF(CONCATENATE($C$11,$K$25)=Resumen!G12,Resumen!B12,"")</f>
        <v>#REF!</v>
      </c>
      <c r="N15" s="134">
        <f>IF(CONCATENATE($C$11,$K$25)=Resumen!G17,Resumen!B17,"")</f>
      </c>
      <c r="O15" s="134">
        <f>IF(CONCATENATE($C$11,$K$25)=Resumen!G22,Resumen!B22,"")</f>
      </c>
      <c r="P15" s="134">
        <f>IF(CONCATENATE($C$11,$K$25)=Resumen!G27,Resumen!B27,"")</f>
      </c>
      <c r="Q15" s="135"/>
      <c r="R15" s="105"/>
      <c r="S15" s="106" t="e">
        <f>IF(CONCATENATE($C$11,$R$25)=Resumen!G7,Resumen!B7,"")</f>
        <v>#REF!</v>
      </c>
      <c r="T15" s="106" t="e">
        <f>IF(CONCATENATE($C$11,$R$25)=Resumen!G12,Resumen!B12,"")</f>
        <v>#REF!</v>
      </c>
      <c r="U15" s="106">
        <f>IF(CONCATENATE($C$11,$R$25)=Resumen!G17,Resumen!B17,"")</f>
      </c>
      <c r="V15" s="106">
        <f>IF(CONCATENATE($C$11,$R$25)=Resumen!G22,Resumen!B22,"")</f>
      </c>
      <c r="W15" s="106">
        <f>IF(CONCATENATE($C$11,$R$25)=Resumen!G27,Resumen!B27,"")</f>
      </c>
      <c r="X15" s="108"/>
    </row>
    <row r="16" spans="2:24" ht="19.5" customHeight="1">
      <c r="B16" s="362"/>
      <c r="C16" s="361"/>
      <c r="D16" s="126"/>
      <c r="E16" s="120">
        <f>IF(CONCATENATE($C$11,$D$25)=Resumen!G8,Resumen!B8,"")</f>
        <v>3</v>
      </c>
      <c r="F16" s="120" t="e">
        <f>IF(CONCATENATE($C$11,$D$25)=Resumen!G13,Resumen!B13,"")</f>
        <v>#REF!</v>
      </c>
      <c r="G16" s="120">
        <f>IF(CONCATENATE($C$11,$D$25)=Resumen!G18,Resumen!B18,"")</f>
      </c>
      <c r="H16" s="120">
        <f>IF(CONCATENATE($C$11,$D$25)=Resumen!G23,Resumen!B23,"")</f>
      </c>
      <c r="I16" s="120">
        <f>IF(CONCATENATE($C$11,$D$25)=Resumen!G28,Resumen!B28,"")</f>
      </c>
      <c r="J16" s="121"/>
      <c r="K16" s="142"/>
      <c r="L16" s="134">
        <f>IF(CONCATENATE($C$11,$K$25)=Resumen!G8,Resumen!B8,"")</f>
      </c>
      <c r="M16" s="134" t="e">
        <f>IF(CONCATENATE($C$11,$K$25)=Resumen!G13,Resumen!B13,"")</f>
        <v>#REF!</v>
      </c>
      <c r="N16" s="134">
        <f>IF(CONCATENATE($C$11,$K$25)=Resumen!G18,Resumen!B18,"")</f>
      </c>
      <c r="O16" s="134">
        <f>IF(CONCATENATE($C$11,$K$25)=Resumen!G23,Resumen!B23,"")</f>
      </c>
      <c r="P16" s="134">
        <f>IF(CONCATENATE($C$11,$K$25)=Resumen!G28,Resumen!B28,"")</f>
      </c>
      <c r="Q16" s="135"/>
      <c r="R16" s="105"/>
      <c r="S16" s="106">
        <f>IF(CONCATENATE($C$11,$R$25)=Resumen!G8,Resumen!B8,"")</f>
      </c>
      <c r="T16" s="106" t="e">
        <f>IF(CONCATENATE($C$11,$R$25)=Resumen!G13,Resumen!B13,"")</f>
        <v>#REF!</v>
      </c>
      <c r="U16" s="106">
        <f>IF(CONCATENATE($C$11,$R$25)=Resumen!G18,Resumen!B18,"")</f>
      </c>
      <c r="V16" s="106">
        <f>IF(CONCATENATE($C$11,$R$25)=Resumen!G23,Resumen!B23,"")</f>
      </c>
      <c r="W16" s="106">
        <f>IF(CONCATENATE($C$11,$R$25)=Resumen!G28,Resumen!B28,"")</f>
      </c>
      <c r="X16" s="108"/>
    </row>
    <row r="17" spans="2:24" ht="9" customHeight="1">
      <c r="B17" s="362"/>
      <c r="C17" s="361"/>
      <c r="D17" s="127"/>
      <c r="E17" s="128"/>
      <c r="F17" s="128"/>
      <c r="G17" s="128"/>
      <c r="H17" s="128"/>
      <c r="I17" s="128"/>
      <c r="J17" s="129"/>
      <c r="K17" s="143"/>
      <c r="L17" s="137"/>
      <c r="M17" s="137"/>
      <c r="N17" s="137"/>
      <c r="O17" s="137"/>
      <c r="P17" s="137"/>
      <c r="Q17" s="138"/>
      <c r="R17" s="109"/>
      <c r="S17" s="110"/>
      <c r="T17" s="110"/>
      <c r="U17" s="110"/>
      <c r="V17" s="110"/>
      <c r="W17" s="110"/>
      <c r="X17" s="112"/>
    </row>
    <row r="18" spans="2:24" ht="11.25" customHeight="1">
      <c r="B18" s="362"/>
      <c r="C18" s="361" t="s">
        <v>116</v>
      </c>
      <c r="D18" s="149"/>
      <c r="E18" s="150"/>
      <c r="F18" s="150"/>
      <c r="G18" s="150"/>
      <c r="H18" s="150"/>
      <c r="I18" s="150"/>
      <c r="J18" s="151"/>
      <c r="K18" s="116"/>
      <c r="L18" s="117"/>
      <c r="M18" s="117"/>
      <c r="N18" s="117"/>
      <c r="O18" s="117"/>
      <c r="P18" s="117"/>
      <c r="Q18" s="118"/>
      <c r="R18" s="139"/>
      <c r="S18" s="140"/>
      <c r="T18" s="140"/>
      <c r="U18" s="140"/>
      <c r="V18" s="140"/>
      <c r="W18" s="140"/>
      <c r="X18" s="144"/>
    </row>
    <row r="19" spans="2:24" ht="19.5" customHeight="1">
      <c r="B19" s="362"/>
      <c r="C19" s="361"/>
      <c r="D19" s="152"/>
      <c r="E19" s="153">
        <f>IF(CONCATENATE($C$18,$D$25)=Resumen!G4,Resumen!B4,"")</f>
      </c>
      <c r="F19" s="153" t="e">
        <f>IF(CONCATENATE($C$18,$D$25)=Resumen!G9,Resumen!B9,"")</f>
        <v>#REF!</v>
      </c>
      <c r="G19" s="153" t="e">
        <f>IF(CONCATENATE($C$18,$D$25)=Resumen!G14,Resumen!B14,"")</f>
        <v>#REF!</v>
      </c>
      <c r="H19" s="153">
        <f>IF(CONCATENATE($C$18,$D$25)=Resumen!G19,Resumen!B19,"")</f>
      </c>
      <c r="I19" s="153">
        <f>IF(CONCATENATE($C$18,$D$25)=Resumen!G24,Resumen!B24,"")</f>
      </c>
      <c r="J19" s="154"/>
      <c r="K19" s="119"/>
      <c r="L19" s="120">
        <f>IF(CONCATENATE($C$18,$K$25)=Resumen!G4,Resumen!B4,"")</f>
      </c>
      <c r="M19" s="120" t="e">
        <f>IF(CONCATENATE($C$18,$K$25)=Resumen!G9,Resumen!B9,"")</f>
        <v>#REF!</v>
      </c>
      <c r="N19" s="120" t="e">
        <f>IF(CONCATENATE($C$18,$K$25)=Resumen!G14,Resumen!B14,"")</f>
        <v>#REF!</v>
      </c>
      <c r="O19" s="120">
        <f>IF(CONCATENATE($C$18,$K$25)=Resumen!G19,Resumen!B19,"")</f>
      </c>
      <c r="P19" s="120">
        <f>IF(CONCATENATE($C$18,$K$25)=Resumen!G24,Resumen!B24,"")</f>
      </c>
      <c r="Q19" s="121"/>
      <c r="R19" s="142"/>
      <c r="S19" s="134">
        <f>IF(CONCATENATE($C$18,$R$25)=Resumen!G4,Resumen!B4,"")</f>
      </c>
      <c r="T19" s="134" t="e">
        <f>IF(CONCATENATE($C$18,$R$25)=Resumen!G9,Resumen!B9,"")</f>
        <v>#REF!</v>
      </c>
      <c r="U19" s="134" t="e">
        <f>IF(CONCATENATE($C$18,$R$25)=Resumen!G14,Resumen!B14,"")</f>
        <v>#REF!</v>
      </c>
      <c r="V19" s="134">
        <f>IF(CONCATENATE($C$18,$R$25)=Resumen!G19,Resumen!B19,"")</f>
      </c>
      <c r="W19" s="134">
        <f>IF(CONCATENATE($C$18,$R$25)=Resumen!G24,Resumen!B24,"")</f>
      </c>
      <c r="X19" s="145"/>
    </row>
    <row r="20" spans="2:24" ht="19.5" customHeight="1">
      <c r="B20" s="362"/>
      <c r="C20" s="361"/>
      <c r="D20" s="152"/>
      <c r="E20" s="153">
        <f>IF(CONCATENATE($C$18,$D$25)=Resumen!G5,Resumen!B5,"")</f>
      </c>
      <c r="F20" s="153" t="e">
        <f>IF(CONCATENATE($C$18,$D$25)=Resumen!G10,Resumen!B10,"")</f>
        <v>#REF!</v>
      </c>
      <c r="G20" s="153" t="e">
        <f>IF(CONCATENATE($C$18,$D$25)=Resumen!G15,Resumen!B15,"")</f>
        <v>#REF!</v>
      </c>
      <c r="H20" s="153">
        <f>IF(CONCATENATE($C$18,$D$25)=Resumen!G20,Resumen!B20,"")</f>
      </c>
      <c r="I20" s="153">
        <f>IF(CONCATENATE($C$18,$D$25)=Resumen!G25,Resumen!B25,"")</f>
      </c>
      <c r="J20" s="154"/>
      <c r="K20" s="119"/>
      <c r="L20" s="120">
        <f>IF(CONCATENATE($C$18,$K$25)=Resumen!G5,Resumen!B5,"")</f>
      </c>
      <c r="M20" s="120" t="e">
        <f>IF(CONCATENATE($C$18,$K$25)=Resumen!G10,Resumen!B10,"")</f>
        <v>#REF!</v>
      </c>
      <c r="N20" s="120" t="e">
        <f>IF(CONCATENATE($C$18,$K$25)=Resumen!G15,Resumen!B15,"")</f>
        <v>#REF!</v>
      </c>
      <c r="O20" s="120">
        <f>IF(CONCATENATE($C$18,$K$25)=Resumen!G20,Resumen!B20,"")</f>
      </c>
      <c r="P20" s="120">
        <f>IF(CONCATENATE($C$18,$K$25)=Resumen!G25,Resumen!B25,"")</f>
      </c>
      <c r="Q20" s="121"/>
      <c r="R20" s="142"/>
      <c r="S20" s="134">
        <f>IF(CONCATENATE($C$18,$R$25)=Resumen!G5,Resumen!B5,"")</f>
      </c>
      <c r="T20" s="134" t="e">
        <f>IF(CONCATENATE($C$18,$R$25)=Resumen!G10,Resumen!B10,"")</f>
        <v>#REF!</v>
      </c>
      <c r="U20" s="134" t="e">
        <f>IF(CONCATENATE($C$18,$R$25)=Resumen!G15,Resumen!B15,"")</f>
        <v>#REF!</v>
      </c>
      <c r="V20" s="134">
        <f>IF(CONCATENATE($C$18,$R$25)=Resumen!G20,Resumen!B20,"")</f>
      </c>
      <c r="W20" s="134">
        <f>IF(CONCATENATE($C$18,$R$25)=Resumen!G25,Resumen!B25,"")</f>
      </c>
      <c r="X20" s="145"/>
    </row>
    <row r="21" spans="2:24" ht="19.5" customHeight="1">
      <c r="B21" s="362"/>
      <c r="C21" s="361"/>
      <c r="D21" s="152"/>
      <c r="E21" s="153" t="e">
        <f>IF(CONCATENATE($C$18,$D$25)=Resumen!G6,Resumen!B6,"")</f>
        <v>#REF!</v>
      </c>
      <c r="F21" s="153" t="e">
        <f>IF(CONCATENATE($C$18,$D$25)=Resumen!G11,Resumen!B11,"")</f>
        <v>#REF!</v>
      </c>
      <c r="G21" s="153">
        <f>IF(CONCATENATE($C$18,$D$25)=Resumen!G16,Resumen!B16,"")</f>
      </c>
      <c r="H21" s="153">
        <f>IF(CONCATENATE($C$18,$D$25)=Resumen!G21,Resumen!B21,"")</f>
      </c>
      <c r="I21" s="153">
        <f>IF(CONCATENATE($C$18,$D$25)=Resumen!G26,Resumen!B26,"")</f>
      </c>
      <c r="J21" s="154"/>
      <c r="K21" s="119"/>
      <c r="L21" s="120" t="e">
        <f>IF(CONCATENATE($C$18,$K$25)=Resumen!G6,Resumen!B6,"")</f>
        <v>#REF!</v>
      </c>
      <c r="M21" s="120" t="e">
        <f>IF(CONCATENATE($C$18,$K$25)=Resumen!G11,Resumen!B11,"")</f>
        <v>#REF!</v>
      </c>
      <c r="N21" s="120">
        <f>IF(CONCATENATE($C$18,$K$25)=Resumen!G16,Resumen!B16,"")</f>
      </c>
      <c r="O21" s="120">
        <f>IF(CONCATENATE($C$18,$K$25)=Resumen!G21,Resumen!B21,"")</f>
      </c>
      <c r="P21" s="120">
        <f>IF(CONCATENATE($C$18,$K$25)=Resumen!G26,Resumen!B26,"")</f>
      </c>
      <c r="Q21" s="121"/>
      <c r="R21" s="142"/>
      <c r="S21" s="134" t="e">
        <f>IF(CONCATENATE($C$18,$R$25)=Resumen!G6,Resumen!B6,"")</f>
        <v>#REF!</v>
      </c>
      <c r="T21" s="134" t="e">
        <f>IF(CONCATENATE($C$18,$R$25)=Resumen!G11,Resumen!B11,"")</f>
        <v>#REF!</v>
      </c>
      <c r="U21" s="134">
        <f>IF(CONCATENATE($C$18,$R$25)=Resumen!G16,Resumen!B16,"")</f>
      </c>
      <c r="V21" s="134">
        <f>IF(CONCATENATE($C$18,$R$25)=Resumen!G21,Resumen!B21,"")</f>
      </c>
      <c r="W21" s="134">
        <f>IF(CONCATENATE($C$18,$R$25)=Resumen!G26,Resumen!B26,"")</f>
      </c>
      <c r="X21" s="145"/>
    </row>
    <row r="22" spans="2:24" ht="19.5" customHeight="1">
      <c r="B22" s="362"/>
      <c r="C22" s="361"/>
      <c r="D22" s="152"/>
      <c r="E22" s="153" t="e">
        <f>IF(CONCATENATE($C$18,$D$25)=Resumen!G7,Resumen!B7,"")</f>
        <v>#REF!</v>
      </c>
      <c r="F22" s="153" t="e">
        <f>IF(CONCATENATE($C$18,$D$25)=Resumen!G12,Resumen!B12,"")</f>
        <v>#REF!</v>
      </c>
      <c r="G22" s="153">
        <f>IF(CONCATENATE($C$18,$D$25)=Resumen!G17,Resumen!B17,"")</f>
      </c>
      <c r="H22" s="153">
        <f>IF(CONCATENATE($C$18,$D$25)=Resumen!G22,Resumen!B22,"")</f>
      </c>
      <c r="I22" s="153">
        <f>IF(CONCATENATE($C$18,$D$25)=Resumen!G27,Resumen!B27,"")</f>
      </c>
      <c r="J22" s="154"/>
      <c r="K22" s="119"/>
      <c r="L22" s="120" t="e">
        <f>IF(CONCATENATE($C$18,$K$25)=Resumen!G7,Resumen!B7,"")</f>
        <v>#REF!</v>
      </c>
      <c r="M22" s="120" t="e">
        <f>IF(CONCATENATE($C$18,$K$25)=Resumen!G12,Resumen!B12,"")</f>
        <v>#REF!</v>
      </c>
      <c r="N22" s="120">
        <f>IF(CONCATENATE($C$18,$K$25)=Resumen!G17,Resumen!B17,"")</f>
      </c>
      <c r="O22" s="120">
        <f>IF(CONCATENATE($C$18,$K$25)=Resumen!G22,Resumen!B22,"")</f>
      </c>
      <c r="P22" s="120">
        <f>IF(CONCATENATE($C$18,$K$25)=Resumen!G27,Resumen!B27,"")</f>
      </c>
      <c r="Q22" s="121"/>
      <c r="R22" s="142"/>
      <c r="S22" s="134" t="e">
        <f>IF(CONCATENATE($C$18,$R$25)=Resumen!G7,Resumen!B7,"")</f>
        <v>#REF!</v>
      </c>
      <c r="T22" s="134" t="e">
        <f>IF(CONCATENATE($C$18,$R$25)=Resumen!G12,Resumen!B12,"")</f>
        <v>#REF!</v>
      </c>
      <c r="U22" s="134">
        <f>IF(CONCATENATE($C$18,$R$25)=Resumen!G17,Resumen!B17,"")</f>
      </c>
      <c r="V22" s="134">
        <f>IF(CONCATENATE($C$18,$R$25)=Resumen!G22,Resumen!B22,"")</f>
      </c>
      <c r="W22" s="134">
        <f>IF(CONCATENATE($C$18,$R$25)=Resumen!G27,Resumen!B27,"")</f>
      </c>
      <c r="X22" s="145"/>
    </row>
    <row r="23" spans="3:24" ht="19.5" customHeight="1">
      <c r="C23" s="361"/>
      <c r="D23" s="152"/>
      <c r="E23" s="153">
        <f>IF(CONCATENATE($C$18,$D$25)=Resumen!G8,Resumen!B8,"")</f>
      </c>
      <c r="F23" s="153" t="e">
        <f>IF(CONCATENATE($C$18,$D$25)=Resumen!G13,Resumen!B13,"")</f>
        <v>#REF!</v>
      </c>
      <c r="G23" s="153">
        <f>IF(CONCATENATE($C$18,$D$25)=Resumen!G18,Resumen!B18,"")</f>
      </c>
      <c r="H23" s="153">
        <f>IF(CONCATENATE($C$18,$D$25)=Resumen!G23,Resumen!B23,"")</f>
      </c>
      <c r="I23" s="153">
        <f>IF(CONCATENATE($C$18,$D$25)=Resumen!G28,Resumen!B28,"")</f>
      </c>
      <c r="J23" s="154"/>
      <c r="K23" s="119"/>
      <c r="L23" s="120">
        <f>IF(CONCATENATE($C$18,$K$25)=Resumen!G8,Resumen!B8,"")</f>
      </c>
      <c r="M23" s="120" t="e">
        <f>IF(CONCATENATE($C$18,$K$25)=Resumen!G13,Resumen!B13,"")</f>
        <v>#REF!</v>
      </c>
      <c r="N23" s="120">
        <f>IF(CONCATENATE($C$18,$K$25)=Resumen!G18,Resumen!B18,"")</f>
      </c>
      <c r="O23" s="120">
        <f>IF(CONCATENATE($C$18,$K$25)=Resumen!G23,Resumen!B23,"")</f>
      </c>
      <c r="P23" s="120">
        <f>IF(CONCATENATE($C$18,$K$25)=Resumen!G28,Resumen!B28,"")</f>
      </c>
      <c r="Q23" s="121"/>
      <c r="R23" s="142"/>
      <c r="S23" s="134">
        <f>IF(CONCATENATE($C$18,$R$25)=Resumen!G8,Resumen!B8,"")</f>
      </c>
      <c r="T23" s="134" t="e">
        <f>IF(CONCATENATE($C$18,$R$25)=Resumen!G13,Resumen!B13,"")</f>
        <v>#REF!</v>
      </c>
      <c r="U23" s="134">
        <f>IF(CONCATENATE($C$18,$R$25)=Resumen!G18,Resumen!B18,"")</f>
      </c>
      <c r="V23" s="134">
        <f>IF(CONCATENATE($C$18,$R$25)=Resumen!G23,Resumen!B23,"")</f>
      </c>
      <c r="W23" s="134">
        <f>IF(CONCATENATE($C$18,$R$25)=Resumen!G28,Resumen!B28,"")</f>
      </c>
      <c r="X23" s="145"/>
    </row>
    <row r="24" spans="3:24" ht="9" customHeight="1" thickBot="1">
      <c r="C24" s="361"/>
      <c r="D24" s="155"/>
      <c r="E24" s="156"/>
      <c r="F24" s="156"/>
      <c r="G24" s="156"/>
      <c r="H24" s="156"/>
      <c r="I24" s="156"/>
      <c r="J24" s="157"/>
      <c r="K24" s="122"/>
      <c r="L24" s="123"/>
      <c r="M24" s="123"/>
      <c r="N24" s="123"/>
      <c r="O24" s="123"/>
      <c r="P24" s="123"/>
      <c r="Q24" s="124"/>
      <c r="R24" s="146"/>
      <c r="S24" s="147"/>
      <c r="T24" s="147"/>
      <c r="U24" s="147"/>
      <c r="V24" s="147"/>
      <c r="W24" s="147"/>
      <c r="X24" s="148"/>
    </row>
    <row r="25" spans="4:24" s="100" customFormat="1" ht="15.75" customHeight="1">
      <c r="D25" s="363" t="s">
        <v>65</v>
      </c>
      <c r="E25" s="363"/>
      <c r="F25" s="363"/>
      <c r="G25" s="363"/>
      <c r="H25" s="363"/>
      <c r="I25" s="363"/>
      <c r="J25" s="363"/>
      <c r="K25" s="363" t="s">
        <v>63</v>
      </c>
      <c r="L25" s="363"/>
      <c r="M25" s="363"/>
      <c r="N25" s="363"/>
      <c r="O25" s="363"/>
      <c r="P25" s="363"/>
      <c r="Q25" s="363"/>
      <c r="R25" s="363" t="s">
        <v>64</v>
      </c>
      <c r="S25" s="363"/>
      <c r="T25" s="363"/>
      <c r="U25" s="363"/>
      <c r="V25" s="363"/>
      <c r="W25" s="363"/>
      <c r="X25" s="363"/>
    </row>
    <row r="26" ht="4.5" customHeight="1"/>
    <row r="27" spans="4:24" ht="19.5" customHeight="1">
      <c r="D27" s="357" t="s">
        <v>37</v>
      </c>
      <c r="E27" s="357"/>
      <c r="F27" s="357"/>
      <c r="G27" s="357"/>
      <c r="H27" s="357"/>
      <c r="I27" s="357"/>
      <c r="J27" s="357"/>
      <c r="K27" s="357"/>
      <c r="L27" s="357"/>
      <c r="M27" s="357"/>
      <c r="N27" s="357"/>
      <c r="O27" s="357"/>
      <c r="P27" s="357"/>
      <c r="Q27" s="357"/>
      <c r="R27" s="357"/>
      <c r="S27" s="357"/>
      <c r="T27" s="357"/>
      <c r="U27" s="357"/>
      <c r="V27" s="357"/>
      <c r="W27" s="357"/>
      <c r="X27" s="357"/>
    </row>
  </sheetData>
  <sheetProtection password="EE4E" sheet="1"/>
  <mergeCells count="9">
    <mergeCell ref="D27:X27"/>
    <mergeCell ref="C2:AA2"/>
    <mergeCell ref="C4:C10"/>
    <mergeCell ref="B6:B22"/>
    <mergeCell ref="C11:C17"/>
    <mergeCell ref="C18:C24"/>
    <mergeCell ref="D25:J25"/>
    <mergeCell ref="K25:Q25"/>
    <mergeCell ref="R25:X25"/>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L131"/>
  <sheetViews>
    <sheetView zoomScale="130" zoomScaleNormal="130" zoomScalePageLayoutView="0" workbookViewId="0" topLeftCell="A1">
      <selection activeCell="C14" sqref="C14"/>
    </sheetView>
  </sheetViews>
  <sheetFormatPr defaultColWidth="11.421875" defaultRowHeight="13.5"/>
  <cols>
    <col min="1" max="1" width="26.140625" style="68" customWidth="1"/>
    <col min="2" max="2" width="34.421875" style="67" customWidth="1"/>
    <col min="3" max="3" width="16.8515625" style="68" customWidth="1"/>
    <col min="4" max="4" width="17.28125" style="68" customWidth="1"/>
    <col min="5" max="5" width="23.00390625" style="68" customWidth="1"/>
    <col min="6" max="6" width="26.8515625" style="69" customWidth="1"/>
    <col min="7" max="7" width="21.421875" style="69" customWidth="1"/>
    <col min="8" max="8" width="19.8515625" style="69" customWidth="1"/>
    <col min="9" max="9" width="17.421875" style="68" customWidth="1"/>
    <col min="10" max="10" width="17.7109375" style="68" customWidth="1"/>
    <col min="11" max="11" width="15.7109375" style="68" customWidth="1"/>
    <col min="12" max="12" width="14.8515625" style="68" customWidth="1"/>
    <col min="13" max="16384" width="11.421875" style="68" customWidth="1"/>
  </cols>
  <sheetData>
    <row r="1" spans="1:12" s="60" customFormat="1" ht="14.25" customHeight="1">
      <c r="A1" s="364" t="s">
        <v>34</v>
      </c>
      <c r="B1" s="365"/>
      <c r="C1" s="365"/>
      <c r="D1" s="365"/>
      <c r="E1" s="365"/>
      <c r="F1" s="365"/>
      <c r="G1" s="365"/>
      <c r="H1" s="365"/>
      <c r="I1" s="365"/>
      <c r="J1" s="365"/>
      <c r="K1" s="365"/>
      <c r="L1" s="366"/>
    </row>
    <row r="2" spans="1:12" s="61" customFormat="1" ht="11.25">
      <c r="A2" s="367"/>
      <c r="B2" s="368"/>
      <c r="C2" s="368"/>
      <c r="D2" s="368"/>
      <c r="E2" s="368"/>
      <c r="F2" s="368"/>
      <c r="G2" s="368"/>
      <c r="H2" s="368"/>
      <c r="I2" s="368"/>
      <c r="J2" s="368"/>
      <c r="K2" s="368"/>
      <c r="L2" s="369"/>
    </row>
    <row r="3" spans="1:12" s="61" customFormat="1" ht="12" thickBot="1">
      <c r="A3" s="370"/>
      <c r="B3" s="371"/>
      <c r="C3" s="371"/>
      <c r="D3" s="371"/>
      <c r="E3" s="371"/>
      <c r="F3" s="371"/>
      <c r="G3" s="371"/>
      <c r="H3" s="371"/>
      <c r="I3" s="371"/>
      <c r="J3" s="371"/>
      <c r="K3" s="371"/>
      <c r="L3" s="372"/>
    </row>
    <row r="4" spans="1:12" s="61" customFormat="1" ht="11.25">
      <c r="A4" s="373"/>
      <c r="B4" s="374"/>
      <c r="C4" s="374"/>
      <c r="D4" s="374"/>
      <c r="E4" s="374"/>
      <c r="F4" s="374"/>
      <c r="G4" s="374"/>
      <c r="H4" s="374"/>
      <c r="I4" s="374"/>
      <c r="J4" s="374"/>
      <c r="K4" s="374"/>
      <c r="L4" s="375"/>
    </row>
    <row r="5" spans="1:12" s="66" customFormat="1" ht="12" thickBot="1">
      <c r="A5" s="62" t="s">
        <v>35</v>
      </c>
      <c r="B5" s="63" t="s">
        <v>28</v>
      </c>
      <c r="C5" s="64" t="s">
        <v>36</v>
      </c>
      <c r="D5" s="64" t="s">
        <v>37</v>
      </c>
      <c r="E5" s="64" t="s">
        <v>38</v>
      </c>
      <c r="F5" s="64" t="s">
        <v>39</v>
      </c>
      <c r="G5" s="64" t="s">
        <v>40</v>
      </c>
      <c r="H5" s="64" t="s">
        <v>41</v>
      </c>
      <c r="I5" s="64" t="s">
        <v>42</v>
      </c>
      <c r="J5" s="64" t="s">
        <v>43</v>
      </c>
      <c r="K5" s="64" t="s">
        <v>44</v>
      </c>
      <c r="L5" s="65" t="s">
        <v>45</v>
      </c>
    </row>
    <row r="6" spans="1:12" s="67" customFormat="1" ht="15" customHeight="1">
      <c r="A6" s="42"/>
      <c r="B6" s="43"/>
      <c r="C6" s="44"/>
      <c r="D6" s="44"/>
      <c r="E6" s="43"/>
      <c r="F6" s="45"/>
      <c r="G6" s="45"/>
      <c r="H6" s="45"/>
      <c r="I6" s="45"/>
      <c r="J6" s="45"/>
      <c r="K6" s="45"/>
      <c r="L6" s="46"/>
    </row>
    <row r="7" spans="1:12" s="67" customFormat="1" ht="15" customHeight="1">
      <c r="A7" s="47"/>
      <c r="B7" s="16"/>
      <c r="C7" s="13"/>
      <c r="D7" s="13"/>
      <c r="E7" s="16"/>
      <c r="F7" s="12"/>
      <c r="G7" s="12"/>
      <c r="H7" s="12"/>
      <c r="I7" s="12"/>
      <c r="J7" s="12"/>
      <c r="K7" s="12"/>
      <c r="L7" s="48"/>
    </row>
    <row r="8" spans="1:12" s="67" customFormat="1" ht="15" customHeight="1">
      <c r="A8" s="47"/>
      <c r="B8" s="16"/>
      <c r="C8" s="13"/>
      <c r="D8" s="13"/>
      <c r="E8" s="16"/>
      <c r="F8" s="12"/>
      <c r="G8" s="12"/>
      <c r="H8" s="12"/>
      <c r="I8" s="12"/>
      <c r="J8" s="12"/>
      <c r="K8" s="12"/>
      <c r="L8" s="48"/>
    </row>
    <row r="9" spans="1:12" s="67" customFormat="1" ht="15" customHeight="1">
      <c r="A9" s="47"/>
      <c r="B9" s="16"/>
      <c r="C9" s="13"/>
      <c r="D9" s="13"/>
      <c r="E9" s="16"/>
      <c r="F9" s="15"/>
      <c r="G9" s="15"/>
      <c r="H9" s="15"/>
      <c r="I9" s="17"/>
      <c r="J9" s="12"/>
      <c r="K9" s="12"/>
      <c r="L9" s="48"/>
    </row>
    <row r="10" spans="1:12" s="67" customFormat="1" ht="15" customHeight="1">
      <c r="A10" s="47"/>
      <c r="B10" s="16"/>
      <c r="C10" s="13"/>
      <c r="D10" s="13"/>
      <c r="E10" s="16"/>
      <c r="F10" s="15"/>
      <c r="G10" s="15"/>
      <c r="H10" s="15"/>
      <c r="I10" s="17"/>
      <c r="J10" s="12"/>
      <c r="K10" s="12"/>
      <c r="L10" s="48"/>
    </row>
    <row r="11" spans="1:12" s="67" customFormat="1" ht="15" customHeight="1">
      <c r="A11" s="49"/>
      <c r="B11" s="13"/>
      <c r="C11" s="13"/>
      <c r="D11" s="13"/>
      <c r="E11" s="13"/>
      <c r="F11" s="15"/>
      <c r="G11" s="15"/>
      <c r="H11" s="15"/>
      <c r="I11" s="14"/>
      <c r="J11" s="15"/>
      <c r="K11" s="15"/>
      <c r="L11" s="51"/>
    </row>
    <row r="12" spans="1:12" s="67" customFormat="1" ht="15" customHeight="1">
      <c r="A12" s="49"/>
      <c r="B12" s="13"/>
      <c r="C12" s="13"/>
      <c r="D12" s="13"/>
      <c r="E12" s="13"/>
      <c r="F12" s="15"/>
      <c r="G12" s="15"/>
      <c r="H12" s="15"/>
      <c r="I12" s="14"/>
      <c r="J12" s="15"/>
      <c r="K12" s="15"/>
      <c r="L12" s="51"/>
    </row>
    <row r="13" spans="1:12" s="67" customFormat="1" ht="15" customHeight="1">
      <c r="A13" s="49"/>
      <c r="B13" s="13"/>
      <c r="C13" s="13"/>
      <c r="D13" s="13"/>
      <c r="E13" s="13"/>
      <c r="F13" s="15"/>
      <c r="G13" s="15"/>
      <c r="H13" s="15"/>
      <c r="I13" s="14"/>
      <c r="J13" s="15"/>
      <c r="K13" s="15"/>
      <c r="L13" s="51"/>
    </row>
    <row r="14" spans="1:12" s="67" customFormat="1" ht="15" customHeight="1">
      <c r="A14" s="49"/>
      <c r="B14" s="13"/>
      <c r="C14" s="13"/>
      <c r="D14" s="13"/>
      <c r="E14" s="13"/>
      <c r="F14" s="15"/>
      <c r="G14" s="15"/>
      <c r="H14" s="15"/>
      <c r="I14" s="14"/>
      <c r="J14" s="15"/>
      <c r="K14" s="15"/>
      <c r="L14" s="51"/>
    </row>
    <row r="15" spans="1:12" s="67" customFormat="1" ht="15" customHeight="1">
      <c r="A15" s="49"/>
      <c r="B15" s="13"/>
      <c r="C15" s="13"/>
      <c r="D15" s="13"/>
      <c r="E15" s="13"/>
      <c r="F15" s="15"/>
      <c r="G15" s="15"/>
      <c r="H15" s="15"/>
      <c r="I15" s="14"/>
      <c r="J15" s="15"/>
      <c r="K15" s="15"/>
      <c r="L15" s="51"/>
    </row>
    <row r="16" spans="1:12" s="67" customFormat="1" ht="15" customHeight="1">
      <c r="A16" s="49"/>
      <c r="B16" s="13"/>
      <c r="C16" s="13"/>
      <c r="D16" s="13"/>
      <c r="E16" s="13"/>
      <c r="F16" s="15"/>
      <c r="G16" s="15"/>
      <c r="H16" s="15"/>
      <c r="I16" s="14"/>
      <c r="J16" s="15"/>
      <c r="K16" s="15"/>
      <c r="L16" s="51"/>
    </row>
    <row r="17" spans="1:12" s="67" customFormat="1" ht="15" customHeight="1">
      <c r="A17" s="49"/>
      <c r="B17" s="13"/>
      <c r="C17" s="13"/>
      <c r="D17" s="13"/>
      <c r="E17" s="13"/>
      <c r="F17" s="12"/>
      <c r="G17" s="13"/>
      <c r="H17" s="15"/>
      <c r="I17" s="14"/>
      <c r="J17" s="17"/>
      <c r="K17" s="17"/>
      <c r="L17" s="50"/>
    </row>
    <row r="18" spans="1:12" s="67" customFormat="1" ht="15" customHeight="1">
      <c r="A18" s="49"/>
      <c r="B18" s="13"/>
      <c r="C18" s="13"/>
      <c r="D18" s="13"/>
      <c r="E18" s="13"/>
      <c r="F18" s="12"/>
      <c r="G18" s="13"/>
      <c r="H18" s="15"/>
      <c r="I18" s="14"/>
      <c r="J18" s="17"/>
      <c r="K18" s="17"/>
      <c r="L18" s="50"/>
    </row>
    <row r="19" spans="1:12" s="67" customFormat="1" ht="15" customHeight="1">
      <c r="A19" s="49"/>
      <c r="B19" s="13"/>
      <c r="C19" s="13"/>
      <c r="D19" s="13"/>
      <c r="E19" s="13"/>
      <c r="F19" s="12"/>
      <c r="G19" s="13"/>
      <c r="H19" s="15"/>
      <c r="I19" s="14"/>
      <c r="J19" s="17"/>
      <c r="K19" s="17"/>
      <c r="L19" s="50"/>
    </row>
    <row r="20" spans="1:12" s="67" customFormat="1" ht="15" customHeight="1">
      <c r="A20" s="49"/>
      <c r="B20" s="13"/>
      <c r="C20" s="13"/>
      <c r="D20" s="13"/>
      <c r="E20" s="13"/>
      <c r="F20" s="12"/>
      <c r="G20" s="13"/>
      <c r="H20" s="15"/>
      <c r="I20" s="14"/>
      <c r="J20" s="41"/>
      <c r="K20" s="41"/>
      <c r="L20" s="52"/>
    </row>
    <row r="21" spans="1:12" s="67" customFormat="1" ht="15" customHeight="1" thickBot="1">
      <c r="A21" s="53"/>
      <c r="B21" s="54"/>
      <c r="C21" s="54"/>
      <c r="D21" s="54"/>
      <c r="E21" s="54"/>
      <c r="F21" s="55"/>
      <c r="G21" s="54"/>
      <c r="H21" s="56"/>
      <c r="I21" s="57"/>
      <c r="J21" s="58"/>
      <c r="K21" s="58"/>
      <c r="L21" s="59"/>
    </row>
    <row r="22" spans="6:8" s="67" customFormat="1" ht="15" customHeight="1">
      <c r="F22" s="18"/>
      <c r="G22" s="18"/>
      <c r="H22" s="18"/>
    </row>
    <row r="23" spans="6:8" s="67" customFormat="1" ht="15" customHeight="1">
      <c r="F23" s="18"/>
      <c r="G23" s="18"/>
      <c r="H23" s="18"/>
    </row>
    <row r="24" spans="6:8" s="67" customFormat="1" ht="15" customHeight="1">
      <c r="F24" s="18"/>
      <c r="G24" s="18"/>
      <c r="H24" s="18"/>
    </row>
    <row r="25" spans="6:8" s="67" customFormat="1" ht="15" customHeight="1">
      <c r="F25" s="18"/>
      <c r="G25" s="18"/>
      <c r="H25" s="18"/>
    </row>
    <row r="26" spans="6:8" s="67" customFormat="1" ht="15" customHeight="1">
      <c r="F26" s="18"/>
      <c r="G26" s="18"/>
      <c r="H26" s="18"/>
    </row>
    <row r="27" spans="6:8" s="67" customFormat="1" ht="15" customHeight="1">
      <c r="F27" s="18"/>
      <c r="G27" s="18"/>
      <c r="H27" s="18"/>
    </row>
    <row r="28" spans="6:8" s="67" customFormat="1" ht="15" customHeight="1">
      <c r="F28" s="18"/>
      <c r="G28" s="18"/>
      <c r="H28" s="18"/>
    </row>
    <row r="29" spans="6:8" s="67" customFormat="1" ht="15" customHeight="1">
      <c r="F29" s="18"/>
      <c r="G29" s="18"/>
      <c r="H29" s="18"/>
    </row>
    <row r="30" spans="6:8" s="67" customFormat="1" ht="15" customHeight="1">
      <c r="F30" s="18"/>
      <c r="G30" s="18"/>
      <c r="H30" s="18"/>
    </row>
    <row r="31" spans="6:8" s="67" customFormat="1" ht="15" customHeight="1">
      <c r="F31" s="18"/>
      <c r="G31" s="18"/>
      <c r="H31" s="18"/>
    </row>
    <row r="32" spans="6:8" s="67" customFormat="1" ht="15" customHeight="1">
      <c r="F32" s="18"/>
      <c r="G32" s="18"/>
      <c r="H32" s="18"/>
    </row>
    <row r="33" spans="6:8" s="67" customFormat="1" ht="15" customHeight="1">
      <c r="F33" s="18"/>
      <c r="G33" s="18"/>
      <c r="H33" s="18"/>
    </row>
    <row r="34" spans="6:8" s="67" customFormat="1" ht="15" customHeight="1">
      <c r="F34" s="18"/>
      <c r="G34" s="18"/>
      <c r="H34" s="18"/>
    </row>
    <row r="35" spans="6:8" s="67" customFormat="1" ht="15" customHeight="1">
      <c r="F35" s="18"/>
      <c r="G35" s="18"/>
      <c r="H35" s="18"/>
    </row>
    <row r="36" spans="6:8" s="67" customFormat="1" ht="15" customHeight="1">
      <c r="F36" s="18"/>
      <c r="G36" s="18"/>
      <c r="H36" s="18"/>
    </row>
    <row r="37" spans="6:8" s="67" customFormat="1" ht="15" customHeight="1">
      <c r="F37" s="18"/>
      <c r="G37" s="18"/>
      <c r="H37" s="18"/>
    </row>
    <row r="38" spans="6:8" s="67" customFormat="1" ht="15" customHeight="1">
      <c r="F38" s="18"/>
      <c r="G38" s="18"/>
      <c r="H38" s="18"/>
    </row>
    <row r="39" spans="6:8" s="67" customFormat="1" ht="15" customHeight="1">
      <c r="F39" s="18"/>
      <c r="G39" s="18"/>
      <c r="H39" s="18"/>
    </row>
    <row r="40" spans="6:8" s="67" customFormat="1" ht="15" customHeight="1">
      <c r="F40" s="18"/>
      <c r="G40" s="18"/>
      <c r="H40" s="18"/>
    </row>
    <row r="41" spans="6:8" s="67" customFormat="1" ht="15" customHeight="1">
      <c r="F41" s="18"/>
      <c r="G41" s="18"/>
      <c r="H41" s="18"/>
    </row>
    <row r="42" spans="6:8" s="67" customFormat="1" ht="15" customHeight="1">
      <c r="F42" s="18"/>
      <c r="G42" s="18"/>
      <c r="H42" s="18"/>
    </row>
    <row r="43" spans="6:8" s="67" customFormat="1" ht="15" customHeight="1">
      <c r="F43" s="18"/>
      <c r="G43" s="18"/>
      <c r="H43" s="18"/>
    </row>
    <row r="44" spans="6:8" s="67" customFormat="1" ht="15" customHeight="1">
      <c r="F44" s="18"/>
      <c r="G44" s="18"/>
      <c r="H44" s="18"/>
    </row>
    <row r="45" spans="6:8" s="67" customFormat="1" ht="15" customHeight="1">
      <c r="F45" s="18"/>
      <c r="G45" s="18"/>
      <c r="H45" s="18"/>
    </row>
    <row r="46" spans="6:8" s="67" customFormat="1" ht="15" customHeight="1">
      <c r="F46" s="18"/>
      <c r="G46" s="18"/>
      <c r="H46" s="18"/>
    </row>
    <row r="47" spans="6:8" s="67" customFormat="1" ht="15" customHeight="1">
      <c r="F47" s="18"/>
      <c r="G47" s="18"/>
      <c r="H47" s="18"/>
    </row>
    <row r="48" spans="6:8" s="67" customFormat="1" ht="15" customHeight="1">
      <c r="F48" s="18"/>
      <c r="G48" s="18"/>
      <c r="H48" s="18"/>
    </row>
    <row r="49" spans="6:8" s="67" customFormat="1" ht="15" customHeight="1">
      <c r="F49" s="18"/>
      <c r="G49" s="18"/>
      <c r="H49" s="18"/>
    </row>
    <row r="50" spans="6:8" s="67" customFormat="1" ht="15" customHeight="1">
      <c r="F50" s="18"/>
      <c r="G50" s="18"/>
      <c r="H50" s="18"/>
    </row>
    <row r="51" spans="6:8" s="67" customFormat="1" ht="15" customHeight="1">
      <c r="F51" s="18"/>
      <c r="G51" s="18"/>
      <c r="H51" s="18"/>
    </row>
    <row r="52" spans="6:8" s="67" customFormat="1" ht="15" customHeight="1">
      <c r="F52" s="18"/>
      <c r="G52" s="18"/>
      <c r="H52" s="18"/>
    </row>
    <row r="53" spans="6:8" s="67" customFormat="1" ht="15" customHeight="1">
      <c r="F53" s="18"/>
      <c r="G53" s="18"/>
      <c r="H53" s="18"/>
    </row>
    <row r="54" spans="6:8" s="67" customFormat="1" ht="15" customHeight="1">
      <c r="F54" s="18"/>
      <c r="G54" s="18"/>
      <c r="H54" s="18"/>
    </row>
    <row r="55" spans="6:8" s="67" customFormat="1" ht="15" customHeight="1">
      <c r="F55" s="18"/>
      <c r="G55" s="18"/>
      <c r="H55" s="18"/>
    </row>
    <row r="56" spans="6:8" s="67" customFormat="1" ht="15" customHeight="1">
      <c r="F56" s="18"/>
      <c r="G56" s="18"/>
      <c r="H56" s="18"/>
    </row>
    <row r="57" spans="6:8" s="67" customFormat="1" ht="15" customHeight="1">
      <c r="F57" s="18"/>
      <c r="G57" s="18"/>
      <c r="H57" s="18"/>
    </row>
    <row r="58" spans="6:8" s="67" customFormat="1" ht="15" customHeight="1">
      <c r="F58" s="18"/>
      <c r="G58" s="18"/>
      <c r="H58" s="18"/>
    </row>
    <row r="59" spans="6:8" s="67" customFormat="1" ht="15" customHeight="1">
      <c r="F59" s="18"/>
      <c r="G59" s="18"/>
      <c r="H59" s="18"/>
    </row>
    <row r="60" spans="6:8" s="67" customFormat="1" ht="15" customHeight="1">
      <c r="F60" s="18"/>
      <c r="G60" s="18"/>
      <c r="H60" s="18"/>
    </row>
    <row r="61" spans="6:8" s="67" customFormat="1" ht="15" customHeight="1">
      <c r="F61" s="18"/>
      <c r="G61" s="18"/>
      <c r="H61" s="18"/>
    </row>
    <row r="62" spans="6:8" s="67" customFormat="1" ht="15" customHeight="1">
      <c r="F62" s="18"/>
      <c r="G62" s="18"/>
      <c r="H62" s="18"/>
    </row>
    <row r="63" spans="6:8" s="67" customFormat="1" ht="15" customHeight="1">
      <c r="F63" s="18"/>
      <c r="G63" s="18"/>
      <c r="H63" s="18"/>
    </row>
    <row r="64" spans="6:8" s="67" customFormat="1" ht="15" customHeight="1">
      <c r="F64" s="18"/>
      <c r="G64" s="18"/>
      <c r="H64" s="18"/>
    </row>
    <row r="65" spans="6:8" s="67" customFormat="1" ht="15" customHeight="1">
      <c r="F65" s="18"/>
      <c r="G65" s="18"/>
      <c r="H65" s="18"/>
    </row>
    <row r="66" spans="6:8" s="67" customFormat="1" ht="15" customHeight="1">
      <c r="F66" s="18"/>
      <c r="G66" s="18"/>
      <c r="H66" s="18"/>
    </row>
    <row r="67" spans="6:8" s="67" customFormat="1" ht="15" customHeight="1">
      <c r="F67" s="18"/>
      <c r="G67" s="18"/>
      <c r="H67" s="18"/>
    </row>
    <row r="68" spans="6:8" s="67" customFormat="1" ht="15" customHeight="1">
      <c r="F68" s="18"/>
      <c r="G68" s="18"/>
      <c r="H68" s="18"/>
    </row>
    <row r="69" spans="6:8" s="67" customFormat="1" ht="15" customHeight="1">
      <c r="F69" s="18"/>
      <c r="G69" s="18"/>
      <c r="H69" s="18"/>
    </row>
    <row r="70" spans="6:8" s="67" customFormat="1" ht="15" customHeight="1">
      <c r="F70" s="18"/>
      <c r="G70" s="18"/>
      <c r="H70" s="18"/>
    </row>
    <row r="71" spans="6:8" s="67" customFormat="1" ht="15" customHeight="1">
      <c r="F71" s="18"/>
      <c r="G71" s="18"/>
      <c r="H71" s="18"/>
    </row>
    <row r="72" spans="6:8" s="67" customFormat="1" ht="15" customHeight="1">
      <c r="F72" s="18"/>
      <c r="G72" s="18"/>
      <c r="H72" s="18"/>
    </row>
    <row r="73" spans="6:8" s="67" customFormat="1" ht="15" customHeight="1">
      <c r="F73" s="18"/>
      <c r="G73" s="18"/>
      <c r="H73" s="18"/>
    </row>
    <row r="74" spans="6:8" s="67" customFormat="1" ht="15" customHeight="1">
      <c r="F74" s="18"/>
      <c r="G74" s="18"/>
      <c r="H74" s="18"/>
    </row>
    <row r="75" spans="6:8" s="67" customFormat="1" ht="15" customHeight="1">
      <c r="F75" s="18"/>
      <c r="G75" s="18"/>
      <c r="H75" s="18"/>
    </row>
    <row r="76" spans="6:8" s="67" customFormat="1" ht="15" customHeight="1">
      <c r="F76" s="18"/>
      <c r="G76" s="18"/>
      <c r="H76" s="18"/>
    </row>
    <row r="77" spans="6:8" s="67" customFormat="1" ht="15" customHeight="1">
      <c r="F77" s="18"/>
      <c r="G77" s="18"/>
      <c r="H77" s="18"/>
    </row>
    <row r="78" spans="6:8" s="67" customFormat="1" ht="15" customHeight="1">
      <c r="F78" s="18"/>
      <c r="G78" s="18"/>
      <c r="H78" s="18"/>
    </row>
    <row r="79" spans="6:8" s="67" customFormat="1" ht="15" customHeight="1">
      <c r="F79" s="18"/>
      <c r="G79" s="18"/>
      <c r="H79" s="18"/>
    </row>
    <row r="80" spans="6:8" s="67" customFormat="1" ht="15" customHeight="1">
      <c r="F80" s="18"/>
      <c r="G80" s="18"/>
      <c r="H80" s="18"/>
    </row>
    <row r="81" spans="6:8" s="67" customFormat="1" ht="15" customHeight="1">
      <c r="F81" s="18"/>
      <c r="G81" s="18"/>
      <c r="H81" s="18"/>
    </row>
    <row r="82" spans="6:8" s="67" customFormat="1" ht="15" customHeight="1">
      <c r="F82" s="18"/>
      <c r="G82" s="18"/>
      <c r="H82" s="18"/>
    </row>
    <row r="83" spans="6:8" s="67" customFormat="1" ht="15" customHeight="1">
      <c r="F83" s="18"/>
      <c r="G83" s="18"/>
      <c r="H83" s="18"/>
    </row>
    <row r="84" spans="6:8" s="67" customFormat="1" ht="15" customHeight="1">
      <c r="F84" s="18"/>
      <c r="G84" s="18"/>
      <c r="H84" s="18"/>
    </row>
    <row r="85" spans="6:8" s="67" customFormat="1" ht="15" customHeight="1">
      <c r="F85" s="18"/>
      <c r="G85" s="18"/>
      <c r="H85" s="18"/>
    </row>
    <row r="86" spans="6:8" s="67" customFormat="1" ht="15" customHeight="1">
      <c r="F86" s="18"/>
      <c r="G86" s="18"/>
      <c r="H86" s="18"/>
    </row>
    <row r="87" spans="6:8" s="67" customFormat="1" ht="15" customHeight="1">
      <c r="F87" s="18"/>
      <c r="G87" s="18"/>
      <c r="H87" s="18"/>
    </row>
    <row r="88" spans="6:8" s="67" customFormat="1" ht="15" customHeight="1">
      <c r="F88" s="18"/>
      <c r="G88" s="18"/>
      <c r="H88" s="18"/>
    </row>
    <row r="89" spans="6:8" s="67" customFormat="1" ht="15" customHeight="1">
      <c r="F89" s="18"/>
      <c r="G89" s="18"/>
      <c r="H89" s="18"/>
    </row>
    <row r="90" spans="6:8" s="67" customFormat="1" ht="15" customHeight="1">
      <c r="F90" s="18"/>
      <c r="G90" s="18"/>
      <c r="H90" s="18"/>
    </row>
    <row r="91" spans="6:8" s="67" customFormat="1" ht="15" customHeight="1">
      <c r="F91" s="18"/>
      <c r="G91" s="18"/>
      <c r="H91" s="18"/>
    </row>
    <row r="92" spans="6:8" s="67" customFormat="1" ht="15" customHeight="1">
      <c r="F92" s="18"/>
      <c r="G92" s="18"/>
      <c r="H92" s="18"/>
    </row>
    <row r="93" spans="6:8" s="67" customFormat="1" ht="15" customHeight="1">
      <c r="F93" s="18"/>
      <c r="G93" s="18"/>
      <c r="H93" s="18"/>
    </row>
    <row r="94" spans="6:8" s="67" customFormat="1" ht="15" customHeight="1">
      <c r="F94" s="18"/>
      <c r="G94" s="18"/>
      <c r="H94" s="18"/>
    </row>
    <row r="95" spans="6:8" s="67" customFormat="1" ht="15" customHeight="1">
      <c r="F95" s="18"/>
      <c r="G95" s="18"/>
      <c r="H95" s="18"/>
    </row>
    <row r="96" spans="6:8" s="67" customFormat="1" ht="15" customHeight="1">
      <c r="F96" s="18"/>
      <c r="G96" s="18"/>
      <c r="H96" s="18"/>
    </row>
    <row r="97" spans="6:8" s="67" customFormat="1" ht="15" customHeight="1">
      <c r="F97" s="18"/>
      <c r="G97" s="18"/>
      <c r="H97" s="18"/>
    </row>
    <row r="98" spans="6:8" s="67" customFormat="1" ht="15" customHeight="1">
      <c r="F98" s="18"/>
      <c r="G98" s="18"/>
      <c r="H98" s="18"/>
    </row>
    <row r="99" spans="6:8" s="67" customFormat="1" ht="15" customHeight="1">
      <c r="F99" s="18"/>
      <c r="G99" s="18"/>
      <c r="H99" s="18"/>
    </row>
    <row r="100" spans="6:8" s="67" customFormat="1" ht="15" customHeight="1">
      <c r="F100" s="18"/>
      <c r="G100" s="18"/>
      <c r="H100" s="18"/>
    </row>
    <row r="101" spans="6:8" s="67" customFormat="1" ht="15" customHeight="1">
      <c r="F101" s="18"/>
      <c r="G101" s="18"/>
      <c r="H101" s="18"/>
    </row>
    <row r="102" spans="6:8" s="67" customFormat="1" ht="15" customHeight="1">
      <c r="F102" s="18"/>
      <c r="G102" s="18"/>
      <c r="H102" s="18"/>
    </row>
    <row r="103" spans="6:8" s="67" customFormat="1" ht="15" customHeight="1">
      <c r="F103" s="18"/>
      <c r="G103" s="18"/>
      <c r="H103" s="18"/>
    </row>
    <row r="104" spans="6:8" s="67" customFormat="1" ht="15" customHeight="1">
      <c r="F104" s="18"/>
      <c r="G104" s="18"/>
      <c r="H104" s="18"/>
    </row>
    <row r="105" spans="6:8" s="67" customFormat="1" ht="15" customHeight="1">
      <c r="F105" s="18"/>
      <c r="G105" s="18"/>
      <c r="H105" s="18"/>
    </row>
    <row r="106" spans="6:8" s="67" customFormat="1" ht="15" customHeight="1">
      <c r="F106" s="18"/>
      <c r="G106" s="18"/>
      <c r="H106" s="18"/>
    </row>
    <row r="107" spans="6:8" s="67" customFormat="1" ht="15" customHeight="1">
      <c r="F107" s="18"/>
      <c r="G107" s="18"/>
      <c r="H107" s="18"/>
    </row>
    <row r="108" spans="6:8" s="67" customFormat="1" ht="15" customHeight="1">
      <c r="F108" s="18"/>
      <c r="G108" s="18"/>
      <c r="H108" s="18"/>
    </row>
    <row r="109" spans="6:8" s="67" customFormat="1" ht="15" customHeight="1">
      <c r="F109" s="18"/>
      <c r="G109" s="18"/>
      <c r="H109" s="18"/>
    </row>
    <row r="110" spans="6:8" s="67" customFormat="1" ht="15" customHeight="1">
      <c r="F110" s="18"/>
      <c r="G110" s="18"/>
      <c r="H110" s="18"/>
    </row>
    <row r="111" spans="6:8" s="67" customFormat="1" ht="15" customHeight="1">
      <c r="F111" s="18"/>
      <c r="G111" s="18"/>
      <c r="H111" s="18"/>
    </row>
    <row r="112" spans="6:8" s="67" customFormat="1" ht="15" customHeight="1">
      <c r="F112" s="18"/>
      <c r="G112" s="18"/>
      <c r="H112" s="18"/>
    </row>
    <row r="113" spans="6:8" s="67" customFormat="1" ht="15" customHeight="1">
      <c r="F113" s="18"/>
      <c r="G113" s="18"/>
      <c r="H113" s="18"/>
    </row>
    <row r="114" spans="6:8" s="67" customFormat="1" ht="15" customHeight="1">
      <c r="F114" s="18"/>
      <c r="G114" s="18"/>
      <c r="H114" s="18"/>
    </row>
    <row r="115" spans="6:8" s="67" customFormat="1" ht="15" customHeight="1">
      <c r="F115" s="18"/>
      <c r="G115" s="18"/>
      <c r="H115" s="18"/>
    </row>
    <row r="116" spans="6:8" s="67" customFormat="1" ht="15" customHeight="1">
      <c r="F116" s="18"/>
      <c r="G116" s="18"/>
      <c r="H116" s="18"/>
    </row>
    <row r="117" spans="6:8" s="67" customFormat="1" ht="15" customHeight="1">
      <c r="F117" s="18"/>
      <c r="G117" s="18"/>
      <c r="H117" s="18"/>
    </row>
    <row r="118" spans="6:8" s="67" customFormat="1" ht="15" customHeight="1">
      <c r="F118" s="18"/>
      <c r="G118" s="18"/>
      <c r="H118" s="18"/>
    </row>
    <row r="119" spans="6:8" s="67" customFormat="1" ht="15" customHeight="1">
      <c r="F119" s="18"/>
      <c r="G119" s="18"/>
      <c r="H119" s="18"/>
    </row>
    <row r="120" spans="6:8" s="67" customFormat="1" ht="15" customHeight="1">
      <c r="F120" s="18"/>
      <c r="G120" s="18"/>
      <c r="H120" s="18"/>
    </row>
    <row r="121" spans="6:8" s="67" customFormat="1" ht="15" customHeight="1">
      <c r="F121" s="18"/>
      <c r="G121" s="18"/>
      <c r="H121" s="18"/>
    </row>
    <row r="122" spans="6:8" s="67" customFormat="1" ht="15" customHeight="1">
      <c r="F122" s="18"/>
      <c r="G122" s="18"/>
      <c r="H122" s="18"/>
    </row>
    <row r="123" spans="6:8" s="67" customFormat="1" ht="15" customHeight="1">
      <c r="F123" s="18"/>
      <c r="G123" s="18"/>
      <c r="H123" s="18"/>
    </row>
    <row r="124" spans="6:8" s="67" customFormat="1" ht="15" customHeight="1">
      <c r="F124" s="18"/>
      <c r="G124" s="18"/>
      <c r="H124" s="18"/>
    </row>
    <row r="125" spans="6:8" s="67" customFormat="1" ht="15" customHeight="1">
      <c r="F125" s="18"/>
      <c r="G125" s="18"/>
      <c r="H125" s="18"/>
    </row>
    <row r="126" spans="6:8" s="67" customFormat="1" ht="15" customHeight="1">
      <c r="F126" s="18"/>
      <c r="G126" s="18"/>
      <c r="H126" s="18"/>
    </row>
    <row r="127" spans="6:8" s="67" customFormat="1" ht="15" customHeight="1">
      <c r="F127" s="18"/>
      <c r="G127" s="18"/>
      <c r="H127" s="18"/>
    </row>
    <row r="128" spans="6:8" s="67" customFormat="1" ht="15" customHeight="1">
      <c r="F128" s="18"/>
      <c r="G128" s="18"/>
      <c r="H128" s="18"/>
    </row>
    <row r="129" spans="6:8" s="67" customFormat="1" ht="15" customHeight="1">
      <c r="F129" s="18"/>
      <c r="G129" s="18"/>
      <c r="H129" s="18"/>
    </row>
    <row r="130" spans="6:8" s="67" customFormat="1" ht="15" customHeight="1">
      <c r="F130" s="18"/>
      <c r="G130" s="18"/>
      <c r="H130" s="18"/>
    </row>
    <row r="131" spans="6:8" s="67" customFormat="1" ht="15" customHeight="1">
      <c r="F131" s="18"/>
      <c r="G131" s="18"/>
      <c r="H131" s="18"/>
    </row>
  </sheetData>
  <sheetProtection/>
  <mergeCells count="2">
    <mergeCell ref="A1:L3"/>
    <mergeCell ref="A4:L4"/>
  </mergeCells>
  <dataValidations count="1">
    <dataValidation type="list" allowBlank="1" showInputMessage="1" showErrorMessage="1" sqref="H17:H21 J11:L16">
      <formula1>$O$4:$O$10</formula1>
    </dataValidation>
  </dataValidation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49"/>
  <sheetViews>
    <sheetView zoomScale="75" zoomScaleNormal="75" zoomScalePageLayoutView="0" workbookViewId="0" topLeftCell="A1">
      <selection activeCell="A1" sqref="A1"/>
    </sheetView>
  </sheetViews>
  <sheetFormatPr defaultColWidth="11.421875" defaultRowHeight="13.5"/>
  <cols>
    <col min="1" max="1" width="23.8515625" style="4" customWidth="1"/>
    <col min="2" max="3" width="19.8515625" style="5" customWidth="1"/>
    <col min="4" max="4" width="14.00390625" style="5" customWidth="1"/>
    <col min="5" max="5" width="12.8515625" style="5" customWidth="1"/>
    <col min="6" max="6" width="11.421875" style="5" customWidth="1"/>
    <col min="7" max="7" width="8.00390625" style="5" bestFit="1" customWidth="1"/>
    <col min="8" max="8" width="10.57421875" style="5" hidden="1" customWidth="1"/>
    <col min="9" max="9" width="12.140625" style="5" bestFit="1" customWidth="1"/>
    <col min="10" max="10" width="14.57421875" style="5" customWidth="1"/>
    <col min="11" max="11" width="17.28125" style="5" customWidth="1"/>
    <col min="12" max="12" width="19.8515625" style="5" customWidth="1"/>
    <col min="13" max="13" width="0" style="5" hidden="1" customWidth="1"/>
    <col min="14" max="19" width="11.421875" style="5" customWidth="1"/>
    <col min="20" max="21" width="0" style="5" hidden="1" customWidth="1"/>
    <col min="22" max="16384" width="11.421875" style="5" customWidth="1"/>
  </cols>
  <sheetData>
    <row r="1" ht="13.5" thickBot="1"/>
    <row r="2" spans="1:13" ht="13.5" thickBot="1">
      <c r="A2" s="386" t="s">
        <v>79</v>
      </c>
      <c r="B2" s="387"/>
      <c r="C2" s="387"/>
      <c r="D2" s="387"/>
      <c r="E2" s="387"/>
      <c r="F2" s="387"/>
      <c r="G2" s="387"/>
      <c r="H2" s="387"/>
      <c r="I2" s="387"/>
      <c r="J2" s="387"/>
      <c r="K2" s="387"/>
      <c r="L2" s="388"/>
      <c r="M2" s="6"/>
    </row>
    <row r="3" spans="1:12" s="22" customFormat="1" ht="31.5" customHeight="1">
      <c r="A3" s="382" t="s">
        <v>78</v>
      </c>
      <c r="B3" s="376" t="s">
        <v>28</v>
      </c>
      <c r="C3" s="376" t="s">
        <v>84</v>
      </c>
      <c r="D3" s="376" t="s">
        <v>13</v>
      </c>
      <c r="E3" s="376" t="s">
        <v>50</v>
      </c>
      <c r="F3" s="376" t="s">
        <v>58</v>
      </c>
      <c r="G3" s="376"/>
      <c r="H3" s="376"/>
      <c r="I3" s="376"/>
      <c r="J3" s="376"/>
      <c r="K3" s="376" t="s">
        <v>52</v>
      </c>
      <c r="L3" s="390" t="s">
        <v>77</v>
      </c>
    </row>
    <row r="4" spans="1:13" s="22" customFormat="1" ht="27.75" customHeight="1" thickBot="1">
      <c r="A4" s="383"/>
      <c r="B4" s="377"/>
      <c r="C4" s="377"/>
      <c r="D4" s="377"/>
      <c r="E4" s="377"/>
      <c r="F4" s="39" t="s">
        <v>56</v>
      </c>
      <c r="G4" s="39" t="s">
        <v>57</v>
      </c>
      <c r="H4" s="39"/>
      <c r="I4" s="39" t="s">
        <v>51</v>
      </c>
      <c r="J4" s="40" t="s">
        <v>66</v>
      </c>
      <c r="K4" s="377"/>
      <c r="L4" s="391"/>
      <c r="M4" s="23" t="s">
        <v>15</v>
      </c>
    </row>
    <row r="5" spans="1:21" ht="13.5" customHeight="1">
      <c r="A5" s="389"/>
      <c r="B5" s="300"/>
      <c r="C5" s="34"/>
      <c r="D5" s="20"/>
      <c r="E5" s="20"/>
      <c r="F5" s="20"/>
      <c r="G5" s="20"/>
      <c r="H5" s="20">
        <f aca="true" t="shared" si="0" ref="H5:H19">F5*G5</f>
        <v>0</v>
      </c>
      <c r="I5" s="20" t="e">
        <f aca="true" t="shared" si="1" ref="I5:I19">LOOKUP(H5,$G$44:$G$49,$H$44:$H$49)</f>
        <v>#N/A</v>
      </c>
      <c r="J5" s="19" t="str">
        <f aca="true" t="shared" si="2" ref="J5:J19">IF(H5&lt;3,"3",IF(H5&gt;5,"1",IF(OR(H5=3,H5=4),"2")))</f>
        <v>3</v>
      </c>
      <c r="K5" s="20">
        <f>(E5+J5)</f>
        <v>3</v>
      </c>
      <c r="L5" s="38" t="str">
        <f>IF(K5&lt;=1.5,"IMPLEMENTE",IF(K5&gt;1.5,"REPLANTE CONTROL"))</f>
        <v>REPLANTE CONTROL</v>
      </c>
      <c r="M5" s="8" t="s">
        <v>16</v>
      </c>
      <c r="T5" s="11" t="s">
        <v>29</v>
      </c>
      <c r="U5" s="11" t="s">
        <v>31</v>
      </c>
    </row>
    <row r="6" spans="1:21" ht="13.5" customHeight="1">
      <c r="A6" s="378"/>
      <c r="B6" s="379"/>
      <c r="C6" s="7"/>
      <c r="D6" s="7"/>
      <c r="E6" s="7"/>
      <c r="F6" s="7"/>
      <c r="G6" s="7"/>
      <c r="H6" s="7">
        <f t="shared" si="0"/>
        <v>0</v>
      </c>
      <c r="I6" s="7" t="e">
        <f t="shared" si="1"/>
        <v>#N/A</v>
      </c>
      <c r="J6" s="25" t="str">
        <f t="shared" si="2"/>
        <v>3</v>
      </c>
      <c r="K6" s="7">
        <f aca="true" t="shared" si="3" ref="K6:K19">(E6+J6)</f>
        <v>3</v>
      </c>
      <c r="L6" s="38" t="str">
        <f aca="true" t="shared" si="4" ref="L6:L19">IF(K6&lt;=1.5,"IMPLEMENTE",IF(K6&gt;1.5,"REPLANTE CONTROL"))</f>
        <v>REPLANTE CONTROL</v>
      </c>
      <c r="T6" s="11" t="s">
        <v>30</v>
      </c>
      <c r="U6" s="11" t="s">
        <v>32</v>
      </c>
    </row>
    <row r="7" spans="1:21" ht="13.5" customHeight="1">
      <c r="A7" s="378"/>
      <c r="B7" s="379"/>
      <c r="C7" s="7"/>
      <c r="D7" s="7"/>
      <c r="E7" s="7"/>
      <c r="F7" s="7"/>
      <c r="G7" s="7"/>
      <c r="H7" s="7">
        <f t="shared" si="0"/>
        <v>0</v>
      </c>
      <c r="I7" s="7" t="e">
        <f t="shared" si="1"/>
        <v>#N/A</v>
      </c>
      <c r="J7" s="25" t="str">
        <f t="shared" si="2"/>
        <v>3</v>
      </c>
      <c r="K7" s="7">
        <f t="shared" si="3"/>
        <v>3</v>
      </c>
      <c r="L7" s="38" t="str">
        <f t="shared" si="4"/>
        <v>REPLANTE CONTROL</v>
      </c>
      <c r="M7" s="5" t="s">
        <v>17</v>
      </c>
      <c r="U7" s="11" t="s">
        <v>33</v>
      </c>
    </row>
    <row r="8" spans="1:13" ht="13.5" customHeight="1">
      <c r="A8" s="378"/>
      <c r="B8" s="380"/>
      <c r="C8" s="33"/>
      <c r="D8" s="35"/>
      <c r="E8" s="35"/>
      <c r="F8" s="7"/>
      <c r="G8" s="7"/>
      <c r="H8" s="7">
        <f t="shared" si="0"/>
        <v>0</v>
      </c>
      <c r="I8" s="7" t="e">
        <f t="shared" si="1"/>
        <v>#N/A</v>
      </c>
      <c r="J8" s="25" t="str">
        <f t="shared" si="2"/>
        <v>3</v>
      </c>
      <c r="K8" s="7">
        <f t="shared" si="3"/>
        <v>3</v>
      </c>
      <c r="L8" s="38" t="str">
        <f t="shared" si="4"/>
        <v>REPLANTE CONTROL</v>
      </c>
      <c r="M8" s="5" t="s">
        <v>18</v>
      </c>
    </row>
    <row r="9" spans="1:13" ht="13.5" customHeight="1">
      <c r="A9" s="378"/>
      <c r="B9" s="381"/>
      <c r="C9" s="27"/>
      <c r="D9" s="35"/>
      <c r="E9" s="35"/>
      <c r="F9" s="7"/>
      <c r="G9" s="7"/>
      <c r="H9" s="7">
        <f t="shared" si="0"/>
        <v>0</v>
      </c>
      <c r="I9" s="7" t="e">
        <f t="shared" si="1"/>
        <v>#N/A</v>
      </c>
      <c r="J9" s="25" t="str">
        <f t="shared" si="2"/>
        <v>3</v>
      </c>
      <c r="K9" s="7">
        <f t="shared" si="3"/>
        <v>3</v>
      </c>
      <c r="L9" s="38" t="str">
        <f t="shared" si="4"/>
        <v>REPLANTE CONTROL</v>
      </c>
      <c r="M9" s="5" t="s">
        <v>19</v>
      </c>
    </row>
    <row r="10" spans="1:12" ht="13.5" customHeight="1">
      <c r="A10" s="378"/>
      <c r="B10" s="381"/>
      <c r="C10" s="27"/>
      <c r="D10" s="35"/>
      <c r="E10" s="35"/>
      <c r="F10" s="7"/>
      <c r="G10" s="7"/>
      <c r="H10" s="7">
        <f t="shared" si="0"/>
        <v>0</v>
      </c>
      <c r="I10" s="7" t="e">
        <f t="shared" si="1"/>
        <v>#N/A</v>
      </c>
      <c r="J10" s="25" t="str">
        <f t="shared" si="2"/>
        <v>3</v>
      </c>
      <c r="K10" s="7">
        <f t="shared" si="3"/>
        <v>3</v>
      </c>
      <c r="L10" s="38" t="str">
        <f t="shared" si="4"/>
        <v>REPLANTE CONTROL</v>
      </c>
    </row>
    <row r="11" spans="1:13" ht="13.5" customHeight="1">
      <c r="A11" s="378"/>
      <c r="B11" s="384"/>
      <c r="C11" s="32"/>
      <c r="D11" s="7"/>
      <c r="E11" s="7"/>
      <c r="F11" s="7"/>
      <c r="G11" s="7"/>
      <c r="H11" s="7">
        <f t="shared" si="0"/>
        <v>0</v>
      </c>
      <c r="I11" s="7" t="e">
        <f t="shared" si="1"/>
        <v>#N/A</v>
      </c>
      <c r="J11" s="25" t="str">
        <f t="shared" si="2"/>
        <v>3</v>
      </c>
      <c r="K11" s="7">
        <f t="shared" si="3"/>
        <v>3</v>
      </c>
      <c r="L11" s="38" t="str">
        <f t="shared" si="4"/>
        <v>REPLANTE CONTROL</v>
      </c>
      <c r="M11" s="5" t="s">
        <v>20</v>
      </c>
    </row>
    <row r="12" spans="1:13" ht="13.5" customHeight="1">
      <c r="A12" s="378"/>
      <c r="B12" s="379"/>
      <c r="C12" s="7"/>
      <c r="D12" s="7"/>
      <c r="E12" s="7"/>
      <c r="F12" s="7"/>
      <c r="G12" s="7"/>
      <c r="H12" s="7">
        <f t="shared" si="0"/>
        <v>0</v>
      </c>
      <c r="I12" s="7" t="e">
        <f t="shared" si="1"/>
        <v>#N/A</v>
      </c>
      <c r="J12" s="25" t="str">
        <f t="shared" si="2"/>
        <v>3</v>
      </c>
      <c r="K12" s="7">
        <f t="shared" si="3"/>
        <v>3</v>
      </c>
      <c r="L12" s="38" t="str">
        <f t="shared" si="4"/>
        <v>REPLANTE CONTROL</v>
      </c>
      <c r="M12" s="5" t="s">
        <v>21</v>
      </c>
    </row>
    <row r="13" spans="1:13" ht="13.5" customHeight="1">
      <c r="A13" s="378"/>
      <c r="B13" s="379"/>
      <c r="C13" s="7"/>
      <c r="D13" s="7"/>
      <c r="E13" s="7"/>
      <c r="F13" s="7"/>
      <c r="G13" s="7"/>
      <c r="H13" s="7">
        <f t="shared" si="0"/>
        <v>0</v>
      </c>
      <c r="I13" s="7" t="e">
        <f t="shared" si="1"/>
        <v>#N/A</v>
      </c>
      <c r="J13" s="25" t="str">
        <f t="shared" si="2"/>
        <v>3</v>
      </c>
      <c r="K13" s="7">
        <f t="shared" si="3"/>
        <v>3</v>
      </c>
      <c r="L13" s="38" t="str">
        <f t="shared" si="4"/>
        <v>REPLANTE CONTROL</v>
      </c>
      <c r="M13" s="5" t="s">
        <v>22</v>
      </c>
    </row>
    <row r="14" spans="1:12" ht="13.5" customHeight="1">
      <c r="A14" s="378"/>
      <c r="B14" s="384"/>
      <c r="C14" s="32"/>
      <c r="D14" s="35"/>
      <c r="E14" s="35"/>
      <c r="F14" s="7"/>
      <c r="G14" s="7"/>
      <c r="H14" s="7">
        <f t="shared" si="0"/>
        <v>0</v>
      </c>
      <c r="I14" s="7" t="e">
        <f t="shared" si="1"/>
        <v>#N/A</v>
      </c>
      <c r="J14" s="25" t="str">
        <f t="shared" si="2"/>
        <v>3</v>
      </c>
      <c r="K14" s="7">
        <f t="shared" si="3"/>
        <v>3</v>
      </c>
      <c r="L14" s="38" t="str">
        <f t="shared" si="4"/>
        <v>REPLANTE CONTROL</v>
      </c>
    </row>
    <row r="15" spans="1:12" ht="13.5" customHeight="1">
      <c r="A15" s="378"/>
      <c r="B15" s="379"/>
      <c r="C15" s="7"/>
      <c r="D15" s="35"/>
      <c r="E15" s="35"/>
      <c r="F15" s="7"/>
      <c r="G15" s="7"/>
      <c r="H15" s="7">
        <f t="shared" si="0"/>
        <v>0</v>
      </c>
      <c r="I15" s="7" t="e">
        <f t="shared" si="1"/>
        <v>#N/A</v>
      </c>
      <c r="J15" s="25" t="str">
        <f t="shared" si="2"/>
        <v>3</v>
      </c>
      <c r="K15" s="7">
        <f t="shared" si="3"/>
        <v>3</v>
      </c>
      <c r="L15" s="38" t="str">
        <f t="shared" si="4"/>
        <v>REPLANTE CONTROL</v>
      </c>
    </row>
    <row r="16" spans="1:12" ht="13.5" customHeight="1">
      <c r="A16" s="378"/>
      <c r="B16" s="379"/>
      <c r="C16" s="7"/>
      <c r="D16" s="35"/>
      <c r="E16" s="35"/>
      <c r="F16" s="7"/>
      <c r="G16" s="7"/>
      <c r="H16" s="7">
        <f t="shared" si="0"/>
        <v>0</v>
      </c>
      <c r="I16" s="7" t="e">
        <f t="shared" si="1"/>
        <v>#N/A</v>
      </c>
      <c r="J16" s="25" t="str">
        <f t="shared" si="2"/>
        <v>3</v>
      </c>
      <c r="K16" s="7">
        <f t="shared" si="3"/>
        <v>3</v>
      </c>
      <c r="L16" s="38" t="str">
        <f t="shared" si="4"/>
        <v>REPLANTE CONTROL</v>
      </c>
    </row>
    <row r="17" spans="1:13" ht="13.5" customHeight="1">
      <c r="A17" s="378"/>
      <c r="B17" s="384"/>
      <c r="C17" s="32"/>
      <c r="D17" s="35"/>
      <c r="E17" s="35"/>
      <c r="F17" s="7"/>
      <c r="G17" s="7"/>
      <c r="H17" s="7">
        <f t="shared" si="0"/>
        <v>0</v>
      </c>
      <c r="I17" s="7" t="e">
        <f t="shared" si="1"/>
        <v>#N/A</v>
      </c>
      <c r="J17" s="25" t="str">
        <f t="shared" si="2"/>
        <v>3</v>
      </c>
      <c r="K17" s="7">
        <f t="shared" si="3"/>
        <v>3</v>
      </c>
      <c r="L17" s="38" t="str">
        <f t="shared" si="4"/>
        <v>REPLANTE CONTROL</v>
      </c>
      <c r="M17" s="5" t="s">
        <v>23</v>
      </c>
    </row>
    <row r="18" spans="1:13" ht="13.5" customHeight="1">
      <c r="A18" s="378"/>
      <c r="B18" s="379"/>
      <c r="C18" s="7"/>
      <c r="D18" s="35"/>
      <c r="E18" s="35"/>
      <c r="F18" s="7"/>
      <c r="G18" s="7"/>
      <c r="H18" s="7">
        <f t="shared" si="0"/>
        <v>0</v>
      </c>
      <c r="I18" s="7" t="e">
        <f t="shared" si="1"/>
        <v>#N/A</v>
      </c>
      <c r="J18" s="25" t="str">
        <f t="shared" si="2"/>
        <v>3</v>
      </c>
      <c r="K18" s="7">
        <f t="shared" si="3"/>
        <v>3</v>
      </c>
      <c r="L18" s="38" t="str">
        <f t="shared" si="4"/>
        <v>REPLANTE CONTROL</v>
      </c>
      <c r="M18" s="5" t="s">
        <v>24</v>
      </c>
    </row>
    <row r="19" spans="1:12" ht="14.25" customHeight="1" thickBot="1">
      <c r="A19" s="392"/>
      <c r="B19" s="385"/>
      <c r="C19" s="31"/>
      <c r="D19" s="36"/>
      <c r="E19" s="36"/>
      <c r="F19" s="31"/>
      <c r="G19" s="31"/>
      <c r="H19" s="31">
        <f t="shared" si="0"/>
        <v>0</v>
      </c>
      <c r="I19" s="31" t="e">
        <f t="shared" si="1"/>
        <v>#N/A</v>
      </c>
      <c r="J19" s="37" t="str">
        <f t="shared" si="2"/>
        <v>3</v>
      </c>
      <c r="K19" s="31">
        <f t="shared" si="3"/>
        <v>3</v>
      </c>
      <c r="L19" s="38" t="str">
        <f t="shared" si="4"/>
        <v>REPLANTE CONTROL</v>
      </c>
    </row>
    <row r="20" spans="1:25" ht="12.75">
      <c r="A20" s="9"/>
      <c r="B20" s="10"/>
      <c r="C20" s="10"/>
      <c r="D20" s="10"/>
      <c r="E20" s="10"/>
      <c r="F20" s="10"/>
      <c r="G20" s="10"/>
      <c r="H20" s="10"/>
      <c r="I20" s="10"/>
      <c r="J20" s="10"/>
      <c r="K20" s="10"/>
      <c r="L20" s="10"/>
      <c r="M20" s="10" t="s">
        <v>25</v>
      </c>
      <c r="N20" s="10"/>
      <c r="O20" s="10"/>
      <c r="P20" s="10"/>
      <c r="Q20" s="10"/>
      <c r="R20" s="10"/>
      <c r="S20" s="10"/>
      <c r="T20" s="10"/>
      <c r="U20" s="10"/>
      <c r="V20" s="10"/>
      <c r="W20" s="10"/>
      <c r="X20" s="10"/>
      <c r="Y20" s="10"/>
    </row>
    <row r="21" spans="1:25" ht="12.75">
      <c r="A21" s="9"/>
      <c r="B21" s="10"/>
      <c r="C21" s="10"/>
      <c r="D21" s="10"/>
      <c r="E21" s="10"/>
      <c r="F21" s="10"/>
      <c r="G21" s="10"/>
      <c r="H21" s="10"/>
      <c r="I21" s="10"/>
      <c r="J21" s="10"/>
      <c r="K21" s="10"/>
      <c r="L21" s="10"/>
      <c r="M21" s="10" t="s">
        <v>26</v>
      </c>
      <c r="N21" s="10"/>
      <c r="O21" s="10"/>
      <c r="P21" s="10"/>
      <c r="Q21" s="10"/>
      <c r="R21" s="10"/>
      <c r="S21" s="10"/>
      <c r="T21" s="10"/>
      <c r="U21" s="10"/>
      <c r="V21" s="10"/>
      <c r="W21" s="10"/>
      <c r="X21" s="10"/>
      <c r="Y21" s="10"/>
    </row>
    <row r="22" spans="1:25" ht="12.75">
      <c r="A22" s="9"/>
      <c r="B22" s="10"/>
      <c r="C22" s="10"/>
      <c r="D22" s="10"/>
      <c r="E22" s="10"/>
      <c r="F22" s="10"/>
      <c r="G22" s="10"/>
      <c r="H22" s="10"/>
      <c r="I22" s="10"/>
      <c r="J22" s="10"/>
      <c r="K22" s="10"/>
      <c r="L22" s="10"/>
      <c r="M22" s="10" t="s">
        <v>27</v>
      </c>
      <c r="N22" s="10"/>
      <c r="O22" s="10"/>
      <c r="P22" s="10"/>
      <c r="Q22" s="10"/>
      <c r="R22" s="10"/>
      <c r="S22" s="10"/>
      <c r="T22" s="10"/>
      <c r="U22" s="10"/>
      <c r="V22" s="10"/>
      <c r="W22" s="10"/>
      <c r="X22" s="10"/>
      <c r="Y22" s="10"/>
    </row>
    <row r="23" spans="1:25" ht="12.75">
      <c r="A23" s="9"/>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2.75">
      <c r="A24" s="9"/>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2.75">
      <c r="A25" s="9"/>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2.75">
      <c r="A26" s="9"/>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2.75">
      <c r="A27" s="9"/>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11" ht="12.75">
      <c r="A28" s="9"/>
      <c r="B28" s="10"/>
      <c r="C28" s="10"/>
      <c r="D28" s="10"/>
      <c r="E28" s="10"/>
      <c r="F28" s="10"/>
      <c r="G28" s="10"/>
      <c r="H28" s="10"/>
      <c r="I28" s="10"/>
      <c r="J28" s="10"/>
      <c r="K28" s="10"/>
    </row>
    <row r="29" spans="1:11" ht="12.75">
      <c r="A29" s="9"/>
      <c r="B29" s="10"/>
      <c r="C29" s="10"/>
      <c r="D29" s="10"/>
      <c r="E29" s="10"/>
      <c r="F29" s="10"/>
      <c r="G29" s="10"/>
      <c r="H29" s="10"/>
      <c r="I29" s="10"/>
      <c r="J29" s="10"/>
      <c r="K29" s="10"/>
    </row>
    <row r="30" spans="1:11" ht="12.75">
      <c r="A30" s="9"/>
      <c r="B30" s="10"/>
      <c r="C30" s="10"/>
      <c r="D30" s="10"/>
      <c r="E30" s="10"/>
      <c r="F30" s="10"/>
      <c r="G30" s="10"/>
      <c r="H30" s="10"/>
      <c r="I30" s="10"/>
      <c r="J30" s="10"/>
      <c r="K30" s="10"/>
    </row>
    <row r="44" spans="4:9" ht="12.75">
      <c r="D44" s="11" t="s">
        <v>62</v>
      </c>
      <c r="G44" s="5">
        <v>1</v>
      </c>
      <c r="H44" s="11" t="s">
        <v>67</v>
      </c>
      <c r="I44" s="24">
        <v>3</v>
      </c>
    </row>
    <row r="45" spans="1:9" ht="12.75">
      <c r="A45" s="26" t="s">
        <v>29</v>
      </c>
      <c r="B45" s="21" t="s">
        <v>54</v>
      </c>
      <c r="C45" s="21"/>
      <c r="D45" s="11" t="s">
        <v>59</v>
      </c>
      <c r="E45" s="11">
        <v>3</v>
      </c>
      <c r="G45" s="5">
        <v>2</v>
      </c>
      <c r="H45" s="11" t="s">
        <v>65</v>
      </c>
      <c r="I45" s="24">
        <v>3</v>
      </c>
    </row>
    <row r="46" spans="1:9" ht="25.5">
      <c r="A46" s="26" t="s">
        <v>30</v>
      </c>
      <c r="B46" s="21" t="s">
        <v>53</v>
      </c>
      <c r="C46" s="21"/>
      <c r="D46" s="11" t="s">
        <v>60</v>
      </c>
      <c r="E46" s="11">
        <v>2</v>
      </c>
      <c r="G46" s="5">
        <v>3</v>
      </c>
      <c r="H46" s="11" t="s">
        <v>63</v>
      </c>
      <c r="I46" s="24">
        <v>2</v>
      </c>
    </row>
    <row r="47" spans="2:9" ht="25.5">
      <c r="B47" s="21" t="s">
        <v>55</v>
      </c>
      <c r="C47" s="21"/>
      <c r="D47" s="11" t="s">
        <v>61</v>
      </c>
      <c r="E47" s="11">
        <v>1</v>
      </c>
      <c r="G47" s="5">
        <v>4</v>
      </c>
      <c r="H47" s="11" t="s">
        <v>63</v>
      </c>
      <c r="I47" s="24">
        <v>2</v>
      </c>
    </row>
    <row r="48" spans="5:9" ht="12.75">
      <c r="E48" s="11"/>
      <c r="G48" s="5">
        <v>6</v>
      </c>
      <c r="H48" s="11" t="s">
        <v>64</v>
      </c>
      <c r="I48" s="24">
        <v>1</v>
      </c>
    </row>
    <row r="49" spans="7:9" ht="12.75">
      <c r="G49" s="5">
        <v>9</v>
      </c>
      <c r="H49" s="11" t="s">
        <v>68</v>
      </c>
      <c r="I49" s="24">
        <v>1</v>
      </c>
    </row>
  </sheetData>
  <sheetProtection/>
  <mergeCells count="19">
    <mergeCell ref="B17:B19"/>
    <mergeCell ref="A2:L2"/>
    <mergeCell ref="A5:A7"/>
    <mergeCell ref="K3:K4"/>
    <mergeCell ref="L3:L4"/>
    <mergeCell ref="A11:A13"/>
    <mergeCell ref="A17:A19"/>
    <mergeCell ref="A14:A16"/>
    <mergeCell ref="B14:B16"/>
    <mergeCell ref="B11:B13"/>
    <mergeCell ref="D3:D4"/>
    <mergeCell ref="A8:A10"/>
    <mergeCell ref="B5:B7"/>
    <mergeCell ref="B8:B10"/>
    <mergeCell ref="F3:J3"/>
    <mergeCell ref="E3:E4"/>
    <mergeCell ref="A3:A4"/>
    <mergeCell ref="B3:B4"/>
    <mergeCell ref="C3:C4"/>
  </mergeCells>
  <dataValidations count="6">
    <dataValidation type="list" allowBlank="1" showInputMessage="1" showErrorMessage="1" sqref="E20:K30">
      <formula1>$M$20:$M$22</formula1>
    </dataValidation>
    <dataValidation type="list" allowBlank="1" showInputMessage="1" showErrorMessage="1" promptTitle="BENEFICIO" prompt="ALTO    = 3&#10;MEDIO  = 2&#10;BAJO    = 1" sqref="F5:F19">
      <formula1>#REF!</formula1>
    </dataValidation>
    <dataValidation type="list" allowBlank="1" showInputMessage="1" showErrorMessage="1" promptTitle="COSTO" prompt="ALTO    = 1&#10;MEDIO  = 2&#10;BAJO    = 3" sqref="G5:G19">
      <formula1>$E$45:$E$47</formula1>
    </dataValidation>
    <dataValidation type="list" allowBlank="1" showInputMessage="1" showErrorMessage="1" promptTitle="EFICACIA" prompt="Control no efectivo                           3&#10;Control efectivo, no documentado   2&#10;Control efectivo documenta             1" sqref="E6:E19">
      <formula1>#REF!</formula1>
    </dataValidation>
    <dataValidation type="list" allowBlank="1" showInputMessage="1" showErrorMessage="1" promptTitle="EFICACIA" prompt="Control no efectivo 3&#10;Control efectivo, no documentado    2&#10;Control efectivo documentado          1" sqref="E5">
      <formula1>#REF!</formula1>
    </dataValidation>
    <dataValidation type="list" allowBlank="1" showInputMessage="1" showErrorMessage="1" sqref="D5:D30 D3">
      <formula1>$M$7:$M$9</formula1>
    </dataValidation>
  </dataValidations>
  <printOptions/>
  <pageMargins left="0.65" right="0.44" top="0.61" bottom="0.62" header="0" footer="0"/>
  <pageSetup horizontalDpi="200" verticalDpi="200" orientation="landscape" scale="65" r:id="rId1"/>
</worksheet>
</file>

<file path=xl/worksheets/sheet9.xml><?xml version="1.0" encoding="utf-8"?>
<worksheet xmlns="http://schemas.openxmlformats.org/spreadsheetml/2006/main" xmlns:r="http://schemas.openxmlformats.org/officeDocument/2006/relationships">
  <dimension ref="A1:J18"/>
  <sheetViews>
    <sheetView zoomScalePageLayoutView="0" workbookViewId="0" topLeftCell="A10">
      <selection activeCell="I15" sqref="I15"/>
    </sheetView>
  </sheetViews>
  <sheetFormatPr defaultColWidth="11.421875" defaultRowHeight="13.5"/>
  <cols>
    <col min="1" max="1" width="21.8515625" style="0" customWidth="1"/>
    <col min="2" max="2" width="22.8515625" style="0" customWidth="1"/>
    <col min="3" max="3" width="61.140625" style="0" customWidth="1"/>
    <col min="4" max="4" width="8.140625" style="0" customWidth="1"/>
    <col min="5" max="5" width="26.7109375" style="0" customWidth="1"/>
    <col min="6" max="6" width="35.00390625" style="0" customWidth="1"/>
    <col min="7" max="7" width="24.7109375" style="0" customWidth="1"/>
    <col min="8" max="8" width="35.00390625" style="0" customWidth="1"/>
    <col min="9" max="9" width="22.57421875" style="0" customWidth="1"/>
    <col min="10" max="10" width="31.57421875" style="0" customWidth="1"/>
  </cols>
  <sheetData>
    <row r="1" spans="1:10" ht="45">
      <c r="A1" s="176" t="s">
        <v>151</v>
      </c>
      <c r="B1" s="179" t="s">
        <v>152</v>
      </c>
      <c r="C1" s="186" t="s">
        <v>156</v>
      </c>
      <c r="D1" s="186"/>
      <c r="E1" s="201" t="s">
        <v>166</v>
      </c>
      <c r="F1" s="186" t="s">
        <v>171</v>
      </c>
      <c r="G1" s="186" t="s">
        <v>172</v>
      </c>
      <c r="H1" s="206" t="s">
        <v>177</v>
      </c>
      <c r="I1" s="206" t="s">
        <v>175</v>
      </c>
      <c r="J1" s="206" t="s">
        <v>176</v>
      </c>
    </row>
    <row r="2" spans="1:10" s="189" customFormat="1" ht="78" customHeight="1">
      <c r="A2" s="187" t="s">
        <v>153</v>
      </c>
      <c r="B2" s="205" t="s">
        <v>154</v>
      </c>
      <c r="C2" s="393" t="s">
        <v>162</v>
      </c>
      <c r="D2" s="393">
        <v>1</v>
      </c>
      <c r="E2" s="407" t="s">
        <v>168</v>
      </c>
      <c r="F2" s="224" t="s">
        <v>173</v>
      </c>
      <c r="G2" s="224" t="s">
        <v>174</v>
      </c>
      <c r="H2" s="224" t="s">
        <v>178</v>
      </c>
      <c r="I2" s="202" t="s">
        <v>179</v>
      </c>
      <c r="J2" s="202" t="s">
        <v>180</v>
      </c>
    </row>
    <row r="3" spans="1:10" s="189" customFormat="1" ht="41.25" customHeight="1">
      <c r="A3" s="207"/>
      <c r="B3" s="205"/>
      <c r="C3" s="394"/>
      <c r="D3" s="394"/>
      <c r="E3" s="408"/>
      <c r="F3" s="224" t="s">
        <v>181</v>
      </c>
      <c r="G3" s="225"/>
      <c r="H3" s="224" t="s">
        <v>182</v>
      </c>
      <c r="I3" s="202" t="s">
        <v>184</v>
      </c>
      <c r="J3" s="202" t="s">
        <v>180</v>
      </c>
    </row>
    <row r="4" spans="1:10" s="189" customFormat="1" ht="54.75" customHeight="1">
      <c r="A4" s="207"/>
      <c r="B4" s="205"/>
      <c r="C4" s="395"/>
      <c r="D4" s="395"/>
      <c r="E4" s="409"/>
      <c r="F4" s="224"/>
      <c r="G4" s="224"/>
      <c r="H4" s="224" t="s">
        <v>183</v>
      </c>
      <c r="I4" s="188" t="s">
        <v>185</v>
      </c>
      <c r="J4" s="202" t="s">
        <v>186</v>
      </c>
    </row>
    <row r="5" spans="1:10" ht="51" customHeight="1">
      <c r="A5" s="177" t="s">
        <v>155</v>
      </c>
      <c r="B5" s="180" t="s">
        <v>154</v>
      </c>
      <c r="C5" s="399" t="s">
        <v>157</v>
      </c>
      <c r="D5" s="399">
        <v>2</v>
      </c>
      <c r="E5" s="396" t="s">
        <v>169</v>
      </c>
      <c r="F5" s="226" t="s">
        <v>189</v>
      </c>
      <c r="G5" s="226" t="s">
        <v>191</v>
      </c>
      <c r="H5" s="396" t="s">
        <v>190</v>
      </c>
      <c r="I5" s="184" t="s">
        <v>222</v>
      </c>
      <c r="J5" s="184" t="s">
        <v>180</v>
      </c>
    </row>
    <row r="6" spans="1:10" ht="36.75" customHeight="1">
      <c r="A6" s="208"/>
      <c r="B6" s="208"/>
      <c r="C6" s="400"/>
      <c r="D6" s="400"/>
      <c r="E6" s="397"/>
      <c r="F6" s="200" t="s">
        <v>187</v>
      </c>
      <c r="G6" s="228"/>
      <c r="H6" s="397"/>
      <c r="I6" s="182"/>
      <c r="J6" s="182"/>
    </row>
    <row r="7" spans="1:10" ht="51" customHeight="1">
      <c r="A7" s="208"/>
      <c r="B7" s="208"/>
      <c r="C7" s="401"/>
      <c r="D7" s="401"/>
      <c r="E7" s="398"/>
      <c r="F7" s="226" t="s">
        <v>188</v>
      </c>
      <c r="G7" s="228"/>
      <c r="H7" s="398"/>
      <c r="I7" s="182"/>
      <c r="J7" s="182"/>
    </row>
    <row r="8" spans="1:10" s="192" customFormat="1" ht="89.25" customHeight="1">
      <c r="A8" s="190" t="s">
        <v>158</v>
      </c>
      <c r="B8" s="191" t="s">
        <v>154</v>
      </c>
      <c r="C8" s="198" t="s">
        <v>163</v>
      </c>
      <c r="D8" s="219">
        <v>3</v>
      </c>
      <c r="E8" s="229" t="s">
        <v>193</v>
      </c>
      <c r="F8" s="229" t="s">
        <v>192</v>
      </c>
      <c r="G8" s="229" t="s">
        <v>194</v>
      </c>
      <c r="H8" s="229" t="s">
        <v>202</v>
      </c>
      <c r="I8" s="203" t="s">
        <v>218</v>
      </c>
      <c r="J8" s="203" t="s">
        <v>195</v>
      </c>
    </row>
    <row r="9" spans="1:10" ht="82.5" customHeight="1">
      <c r="A9" s="178" t="s">
        <v>164</v>
      </c>
      <c r="B9" s="181" t="s">
        <v>160</v>
      </c>
      <c r="C9" s="209" t="s">
        <v>196</v>
      </c>
      <c r="D9" s="402">
        <v>4</v>
      </c>
      <c r="E9" s="405" t="s">
        <v>197</v>
      </c>
      <c r="F9" s="223" t="s">
        <v>198</v>
      </c>
      <c r="G9" s="227" t="s">
        <v>200</v>
      </c>
      <c r="H9" s="226" t="s">
        <v>201</v>
      </c>
      <c r="I9" s="183" t="s">
        <v>223</v>
      </c>
      <c r="J9" s="184" t="s">
        <v>195</v>
      </c>
    </row>
    <row r="10" spans="1:10" s="213" customFormat="1" ht="78.75" customHeight="1">
      <c r="A10" s="211"/>
      <c r="B10" s="212"/>
      <c r="C10" s="210"/>
      <c r="D10" s="403"/>
      <c r="E10" s="406"/>
      <c r="F10" s="230" t="s">
        <v>199</v>
      </c>
      <c r="G10" s="231"/>
      <c r="H10" s="230" t="s">
        <v>204</v>
      </c>
      <c r="I10" s="183" t="s">
        <v>203</v>
      </c>
      <c r="J10" s="184" t="s">
        <v>180</v>
      </c>
    </row>
    <row r="11" spans="1:10" s="195" customFormat="1" ht="160.5" customHeight="1">
      <c r="A11" s="193" t="s">
        <v>159</v>
      </c>
      <c r="B11" s="194" t="s">
        <v>165</v>
      </c>
      <c r="C11" s="199" t="s">
        <v>170</v>
      </c>
      <c r="D11" s="220">
        <v>5</v>
      </c>
      <c r="E11" s="232" t="s">
        <v>240</v>
      </c>
      <c r="F11" s="232" t="s">
        <v>241</v>
      </c>
      <c r="G11" s="232" t="s">
        <v>221</v>
      </c>
      <c r="H11" s="232" t="s">
        <v>246</v>
      </c>
      <c r="I11" s="204" t="s">
        <v>224</v>
      </c>
      <c r="J11" s="184" t="s">
        <v>180</v>
      </c>
    </row>
    <row r="12" spans="1:10" ht="95.25" customHeight="1">
      <c r="A12" s="196" t="s">
        <v>161</v>
      </c>
      <c r="B12" s="197" t="s">
        <v>165</v>
      </c>
      <c r="C12" s="200" t="s">
        <v>167</v>
      </c>
      <c r="D12" s="221">
        <v>6</v>
      </c>
      <c r="E12" s="404" t="s">
        <v>242</v>
      </c>
      <c r="F12" s="404" t="s">
        <v>247</v>
      </c>
      <c r="G12" s="404" t="s">
        <v>205</v>
      </c>
      <c r="H12" s="226"/>
      <c r="I12" s="183" t="s">
        <v>225</v>
      </c>
      <c r="J12" s="184" t="s">
        <v>180</v>
      </c>
    </row>
    <row r="13" spans="4:10" ht="35.25" customHeight="1">
      <c r="D13" s="252"/>
      <c r="E13" s="404"/>
      <c r="F13" s="404"/>
      <c r="G13" s="404"/>
      <c r="H13" s="233" t="s">
        <v>245</v>
      </c>
      <c r="I13" s="214" t="s">
        <v>226</v>
      </c>
      <c r="J13" s="215" t="s">
        <v>180</v>
      </c>
    </row>
    <row r="14" spans="4:10" ht="113.25" customHeight="1">
      <c r="D14" s="253"/>
      <c r="E14" s="396"/>
      <c r="F14" s="396"/>
      <c r="G14" s="396"/>
      <c r="H14" s="251" t="s">
        <v>248</v>
      </c>
      <c r="I14" s="214"/>
      <c r="J14" s="239"/>
    </row>
    <row r="15" spans="4:10" ht="250.5" customHeight="1">
      <c r="D15" s="240">
        <v>7</v>
      </c>
      <c r="E15" s="200" t="s">
        <v>217</v>
      </c>
      <c r="F15" s="223" t="s">
        <v>249</v>
      </c>
      <c r="G15" s="200" t="s">
        <v>250</v>
      </c>
      <c r="H15" s="279" t="s">
        <v>251</v>
      </c>
      <c r="I15" s="200" t="s">
        <v>215</v>
      </c>
      <c r="J15" s="185"/>
    </row>
    <row r="16" spans="4:10" ht="113.25" customHeight="1">
      <c r="D16" s="274">
        <v>8</v>
      </c>
      <c r="E16" s="266" t="s">
        <v>213</v>
      </c>
      <c r="F16" s="257" t="s">
        <v>210</v>
      </c>
      <c r="G16" s="257" t="s">
        <v>211</v>
      </c>
      <c r="H16" s="275"/>
      <c r="I16" s="276"/>
      <c r="J16" s="277"/>
    </row>
    <row r="17" spans="4:10" ht="132" customHeight="1">
      <c r="D17" s="274">
        <v>9</v>
      </c>
      <c r="E17" s="266" t="s">
        <v>243</v>
      </c>
      <c r="F17" s="257" t="s">
        <v>238</v>
      </c>
      <c r="G17" s="257" t="s">
        <v>237</v>
      </c>
      <c r="H17" s="275"/>
      <c r="I17" s="276"/>
      <c r="J17" s="277"/>
    </row>
    <row r="18" spans="4:7" ht="128.25" customHeight="1">
      <c r="D18" s="278">
        <v>10</v>
      </c>
      <c r="E18" s="266" t="s">
        <v>234</v>
      </c>
      <c r="F18" s="257" t="s">
        <v>235</v>
      </c>
      <c r="G18" s="257" t="s">
        <v>236</v>
      </c>
    </row>
  </sheetData>
  <sheetProtection/>
  <mergeCells count="12">
    <mergeCell ref="D9:D10"/>
    <mergeCell ref="F12:F14"/>
    <mergeCell ref="G12:G14"/>
    <mergeCell ref="E12:E14"/>
    <mergeCell ref="E9:E10"/>
    <mergeCell ref="E2:E4"/>
    <mergeCell ref="C2:C4"/>
    <mergeCell ref="E5:E7"/>
    <mergeCell ref="C5:C7"/>
    <mergeCell ref="H5:H7"/>
    <mergeCell ref="D2:D4"/>
    <mergeCell ref="D5:D7"/>
  </mergeCells>
  <dataValidations count="2">
    <dataValidation allowBlank="1" showInputMessage="1" showErrorMessage="1" prompt="Planeación Inadecuada&#10;Incumplimiento de procedimientos&#10;Falta de entrenamiento&#10;Recursos inadecuados o insuficientes&#10;Metodo no definido o inadecuado" sqref="F16:F18"/>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G16:G18"/>
  </dataValidations>
  <printOptions horizontalCentered="1" verticalCentered="1"/>
  <pageMargins left="0.7" right="0.7" top="0.75" bottom="0.75" header="0.3" footer="0.3"/>
  <pageSetup horizontalDpi="1200" verticalDpi="1200" orientation="landscape" paperSiz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INALCEC</dc:creator>
  <cp:keywords/>
  <dc:description/>
  <cp:lastModifiedBy>IUCMC</cp:lastModifiedBy>
  <cp:lastPrinted>2012-08-06T19:30:36Z</cp:lastPrinted>
  <dcterms:created xsi:type="dcterms:W3CDTF">2007-01-17T17:11:12Z</dcterms:created>
  <dcterms:modified xsi:type="dcterms:W3CDTF">2018-12-28T14:35:46Z</dcterms:modified>
  <cp:category/>
  <cp:version/>
  <cp:contentType/>
  <cp:contentStatus/>
</cp:coreProperties>
</file>