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Presupuesto\PPTO 2024\PPTO\Ejecucion\PAA\"/>
    </mc:Choice>
  </mc:AlternateContent>
  <bookViews>
    <workbookView xWindow="0" yWindow="0" windowWidth="9750" windowHeight="7020" tabRatio="789"/>
  </bookViews>
  <sheets>
    <sheet name="PAA" sheetId="3" r:id="rId1"/>
    <sheet name="Resumen PAA" sheetId="5" r:id="rId2"/>
    <sheet name="Ppto Gastos" sheetId="6" r:id="rId3"/>
    <sheet name="Ppto Ingresos" sheetId="12" r:id="rId4"/>
    <sheet name="Catedra" sheetId="7" state="hidden" r:id="rId5"/>
    <sheet name="Contratistas" sheetId="2" state="hidden" r:id="rId6"/>
    <sheet name="Necesidades para estudiar" sheetId="8" state="hidden" r:id="rId7"/>
    <sheet name="Necesidades para proyectos" sheetId="10" state="hidden" r:id="rId8"/>
    <sheet name="Necesidades para Eliminar" sheetId="11" state="hidden" r:id="rId9"/>
    <sheet name="Papeleria" sheetId="13" r:id="rId10"/>
    <sheet name="Aseo" sheetId="14" r:id="rId11"/>
    <sheet name="CPC" sheetId="15" r:id="rId12"/>
  </sheets>
  <definedNames>
    <definedName name="_xlnm._FilterDatabase" localSheetId="10" hidden="1">Aseo!$A$1:$Q$33</definedName>
    <definedName name="_xlnm._FilterDatabase" localSheetId="5" hidden="1">Contratistas!$B$1:$I$52</definedName>
    <definedName name="_xlnm._FilterDatabase" localSheetId="0" hidden="1">PAA!$B$1:$P$211</definedName>
    <definedName name="_xlnm._FilterDatabase" localSheetId="9" hidden="1">Papeleria!$A$1:$P$62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77" i="3" l="1"/>
  <c r="F38" i="5" l="1"/>
  <c r="E38" i="5"/>
  <c r="C38" i="5"/>
  <c r="M187" i="3" l="1"/>
  <c r="M186" i="3"/>
  <c r="M184" i="3"/>
  <c r="M169" i="3"/>
  <c r="M156" i="3"/>
  <c r="C34" i="5"/>
  <c r="M208" i="3"/>
  <c r="M206" i="3"/>
  <c r="M205" i="3"/>
  <c r="M211" i="3" l="1"/>
  <c r="H27" i="5"/>
  <c r="E27" i="5"/>
  <c r="G27" i="5" s="1"/>
  <c r="C2" i="5" l="1"/>
  <c r="M180" i="3"/>
  <c r="N177" i="3" l="1"/>
  <c r="N156" i="3"/>
  <c r="M145" i="3" l="1"/>
  <c r="M144" i="3"/>
  <c r="M142" i="3"/>
  <c r="N144" i="3"/>
  <c r="M131" i="3"/>
  <c r="M123" i="3"/>
  <c r="N104" i="3"/>
  <c r="N181" i="3" l="1"/>
  <c r="Q33" i="14" l="1"/>
  <c r="O33" i="14"/>
  <c r="M33" i="14"/>
  <c r="K32" i="14"/>
  <c r="J32" i="14"/>
  <c r="I32" i="14"/>
  <c r="H32" i="14"/>
  <c r="Q31" i="14"/>
  <c r="O31" i="14"/>
  <c r="M31" i="14"/>
  <c r="K31" i="14"/>
  <c r="G31" i="14"/>
  <c r="O30" i="14"/>
  <c r="M30" i="14"/>
  <c r="K30" i="14"/>
  <c r="G30" i="14"/>
  <c r="Q29" i="14"/>
  <c r="M29" i="14"/>
  <c r="K29" i="14"/>
  <c r="G29" i="14"/>
  <c r="M28" i="14"/>
  <c r="K28" i="14"/>
  <c r="G28" i="14"/>
  <c r="Q27" i="14"/>
  <c r="O27" i="14"/>
  <c r="K27" i="14"/>
  <c r="G27" i="14"/>
  <c r="Q26" i="14"/>
  <c r="M26" i="14"/>
  <c r="K26" i="14"/>
  <c r="G26" i="14"/>
  <c r="M25" i="14"/>
  <c r="K25" i="14"/>
  <c r="G25" i="14"/>
  <c r="Q24" i="14"/>
  <c r="K24" i="14"/>
  <c r="G24" i="14"/>
  <c r="Q23" i="14"/>
  <c r="K23" i="14"/>
  <c r="G23" i="14"/>
  <c r="Q22" i="14"/>
  <c r="K22" i="14"/>
  <c r="G22" i="14"/>
  <c r="Q21" i="14"/>
  <c r="K21" i="14"/>
  <c r="G21" i="14"/>
  <c r="Q20" i="14"/>
  <c r="P20" i="14"/>
  <c r="M20" i="14"/>
  <c r="K20" i="14"/>
  <c r="G20" i="14"/>
  <c r="Q19" i="14"/>
  <c r="P19" i="14"/>
  <c r="M19" i="14"/>
  <c r="K19" i="14"/>
  <c r="G19" i="14"/>
  <c r="Q18" i="14"/>
  <c r="O18" i="14"/>
  <c r="K18" i="14"/>
  <c r="G18" i="14"/>
  <c r="Q17" i="14"/>
  <c r="O17" i="14"/>
  <c r="M17" i="14"/>
  <c r="K17" i="14"/>
  <c r="G17" i="14"/>
  <c r="Q16" i="14"/>
  <c r="O16" i="14"/>
  <c r="K16" i="14"/>
  <c r="G16" i="14"/>
  <c r="Q15" i="14"/>
  <c r="O15" i="14"/>
  <c r="K15" i="14"/>
  <c r="G15" i="14"/>
  <c r="Q14" i="14"/>
  <c r="K14" i="14"/>
  <c r="G14" i="14"/>
  <c r="Q13" i="14"/>
  <c r="O13" i="14"/>
  <c r="K13" i="14"/>
  <c r="G13" i="14"/>
  <c r="M12" i="14"/>
  <c r="K12" i="14"/>
  <c r="G12" i="14"/>
  <c r="Q11" i="14"/>
  <c r="O11" i="14"/>
  <c r="K11" i="14"/>
  <c r="G11" i="14"/>
  <c r="Q10" i="14"/>
  <c r="O10" i="14"/>
  <c r="K10" i="14"/>
  <c r="G10" i="14"/>
  <c r="Q9" i="14"/>
  <c r="O9" i="14"/>
  <c r="M9" i="14"/>
  <c r="K9" i="14"/>
  <c r="G9" i="14"/>
  <c r="M8" i="14"/>
  <c r="K8" i="14"/>
  <c r="G8" i="14"/>
  <c r="M7" i="14"/>
  <c r="K7" i="14"/>
  <c r="G7" i="14"/>
  <c r="O6" i="14"/>
  <c r="M6" i="14"/>
  <c r="K6" i="14"/>
  <c r="G6" i="14"/>
  <c r="Q5" i="14"/>
  <c r="O5" i="14"/>
  <c r="M5" i="14"/>
  <c r="K5" i="14"/>
  <c r="G5" i="14"/>
  <c r="Q4" i="14"/>
  <c r="O4" i="14"/>
  <c r="M4" i="14"/>
  <c r="K4" i="14"/>
  <c r="G4" i="14"/>
  <c r="Q3" i="14"/>
  <c r="O3" i="14"/>
  <c r="K3" i="14"/>
  <c r="G3" i="14"/>
  <c r="Q2" i="14"/>
  <c r="O2" i="14"/>
  <c r="M2" i="14"/>
  <c r="K2" i="14"/>
  <c r="G2" i="14"/>
  <c r="N62" i="13"/>
  <c r="M62" i="13"/>
  <c r="L62" i="13"/>
  <c r="K62" i="13"/>
  <c r="J62" i="13"/>
  <c r="I62" i="13"/>
  <c r="G62" i="13"/>
  <c r="P61" i="13"/>
  <c r="J61" i="13"/>
  <c r="P60" i="13"/>
  <c r="J60" i="13"/>
  <c r="P59" i="13"/>
  <c r="J59" i="13"/>
  <c r="P58" i="13"/>
  <c r="J58" i="13"/>
  <c r="P57" i="13"/>
  <c r="J57" i="13"/>
  <c r="P56" i="13"/>
  <c r="J56" i="13"/>
  <c r="F56" i="13"/>
  <c r="P55" i="13"/>
  <c r="J55" i="13"/>
  <c r="P54" i="13"/>
  <c r="J54" i="13"/>
  <c r="P53" i="13"/>
  <c r="J53" i="13"/>
  <c r="P52" i="13"/>
  <c r="J52" i="13"/>
  <c r="P51" i="13"/>
  <c r="J51" i="13"/>
  <c r="P50" i="13"/>
  <c r="J50" i="13"/>
  <c r="P49" i="13"/>
  <c r="J49" i="13"/>
  <c r="P48" i="13"/>
  <c r="J48" i="13"/>
  <c r="P47" i="13"/>
  <c r="J47" i="13"/>
  <c r="P46" i="13"/>
  <c r="J46" i="13"/>
  <c r="P45" i="13"/>
  <c r="J45" i="13"/>
  <c r="P44" i="13"/>
  <c r="J44" i="13"/>
  <c r="P43" i="13"/>
  <c r="J43" i="13"/>
  <c r="P42" i="13"/>
  <c r="J42" i="13"/>
  <c r="P41" i="13"/>
  <c r="J41" i="13"/>
  <c r="P40" i="13"/>
  <c r="J40" i="13"/>
  <c r="P39" i="13"/>
  <c r="J39" i="13"/>
  <c r="P38" i="13"/>
  <c r="J38" i="13"/>
  <c r="P37" i="13"/>
  <c r="J37" i="13"/>
  <c r="P36" i="13"/>
  <c r="J36" i="13"/>
  <c r="P35" i="13"/>
  <c r="J35" i="13"/>
  <c r="P34" i="13"/>
  <c r="J34" i="13"/>
  <c r="P33" i="13"/>
  <c r="J33" i="13"/>
  <c r="P32" i="13"/>
  <c r="J32" i="13"/>
  <c r="P31" i="13"/>
  <c r="J31" i="13"/>
  <c r="P30" i="13"/>
  <c r="J30" i="13"/>
  <c r="P29" i="13"/>
  <c r="J29" i="13"/>
  <c r="P28" i="13"/>
  <c r="J28" i="13"/>
  <c r="P27" i="13"/>
  <c r="J27" i="13"/>
  <c r="P26" i="13"/>
  <c r="J26" i="13"/>
  <c r="P25" i="13"/>
  <c r="J25" i="13"/>
  <c r="P24" i="13"/>
  <c r="J24" i="13"/>
  <c r="P23" i="13"/>
  <c r="J23" i="13"/>
  <c r="P22" i="13"/>
  <c r="J22" i="13"/>
  <c r="P21" i="13"/>
  <c r="J21" i="13"/>
  <c r="P20" i="13"/>
  <c r="J20" i="13"/>
  <c r="P19" i="13"/>
  <c r="J19" i="13"/>
  <c r="P18" i="13"/>
  <c r="J18" i="13"/>
  <c r="P17" i="13"/>
  <c r="J17" i="13"/>
  <c r="P16" i="13"/>
  <c r="J16" i="13"/>
  <c r="P15" i="13"/>
  <c r="K15" i="13"/>
  <c r="J15" i="13"/>
  <c r="P14" i="13"/>
  <c r="J14" i="13"/>
  <c r="P13" i="13"/>
  <c r="J13" i="13"/>
  <c r="P12" i="13"/>
  <c r="J12" i="13"/>
  <c r="P11" i="13"/>
  <c r="J11" i="13"/>
  <c r="P10" i="13"/>
  <c r="J10" i="13"/>
  <c r="P9" i="13"/>
  <c r="J9" i="13"/>
  <c r="P8" i="13"/>
  <c r="J8" i="13"/>
  <c r="P7" i="13"/>
  <c r="J7" i="13"/>
  <c r="P6" i="13"/>
  <c r="J6" i="13"/>
  <c r="P5" i="13"/>
  <c r="J5" i="13"/>
  <c r="P4" i="13"/>
  <c r="J4" i="13"/>
  <c r="P3" i="13"/>
  <c r="J3" i="13"/>
  <c r="P2" i="13"/>
  <c r="J2" i="13"/>
  <c r="L102" i="2"/>
  <c r="L101" i="2"/>
  <c r="L100" i="2"/>
  <c r="L99" i="2"/>
  <c r="L98" i="2"/>
  <c r="L97" i="2"/>
  <c r="L95" i="2"/>
  <c r="L93" i="2"/>
  <c r="K93" i="2"/>
  <c r="L92" i="2"/>
  <c r="K92" i="2"/>
  <c r="L91" i="2"/>
  <c r="K91" i="2"/>
  <c r="L90" i="2"/>
  <c r="K90" i="2"/>
  <c r="G83" i="2"/>
  <c r="F83" i="2"/>
  <c r="E83" i="2"/>
  <c r="D83" i="2"/>
  <c r="N82" i="2"/>
  <c r="L82" i="2"/>
  <c r="J82" i="2"/>
  <c r="G82" i="2"/>
  <c r="F82" i="2"/>
  <c r="E82" i="2"/>
  <c r="D82" i="2"/>
  <c r="N81" i="2"/>
  <c r="L81" i="2"/>
  <c r="J81" i="2"/>
  <c r="G81" i="2"/>
  <c r="F81" i="2"/>
  <c r="E81" i="2"/>
  <c r="D81" i="2"/>
  <c r="N80" i="2"/>
  <c r="L80" i="2"/>
  <c r="J80" i="2"/>
  <c r="N79" i="2"/>
  <c r="L79" i="2"/>
  <c r="J79" i="2"/>
  <c r="N78" i="2"/>
  <c r="L78" i="2"/>
  <c r="J78" i="2"/>
  <c r="G78" i="2"/>
  <c r="F78" i="2"/>
  <c r="E78" i="2"/>
  <c r="C78" i="2"/>
  <c r="N77" i="2"/>
  <c r="L77" i="2"/>
  <c r="J77" i="2"/>
  <c r="G77" i="2"/>
  <c r="F77" i="2"/>
  <c r="E77" i="2"/>
  <c r="C77" i="2"/>
  <c r="N76" i="2"/>
  <c r="L76" i="2"/>
  <c r="J76" i="2"/>
  <c r="N75" i="2"/>
  <c r="L75" i="2"/>
  <c r="J75" i="2"/>
  <c r="E74" i="2"/>
  <c r="D74" i="2"/>
  <c r="L73" i="2"/>
  <c r="J73" i="2"/>
  <c r="E73" i="2"/>
  <c r="D73" i="2"/>
  <c r="L72" i="2"/>
  <c r="J72" i="2"/>
  <c r="E72" i="2"/>
  <c r="D72" i="2"/>
  <c r="L71" i="2"/>
  <c r="J71" i="2"/>
  <c r="E71" i="2"/>
  <c r="D71" i="2"/>
  <c r="C71" i="2"/>
  <c r="L70" i="2"/>
  <c r="J70" i="2"/>
  <c r="L69" i="2"/>
  <c r="J69" i="2"/>
  <c r="L68" i="2"/>
  <c r="J68" i="2"/>
  <c r="L67" i="2"/>
  <c r="J67" i="2"/>
  <c r="L66" i="2"/>
  <c r="J66" i="2"/>
  <c r="I59" i="2"/>
  <c r="J56" i="2"/>
  <c r="I56" i="2"/>
  <c r="H56" i="2"/>
  <c r="J52" i="2"/>
  <c r="I52" i="2"/>
  <c r="J51" i="2"/>
  <c r="I51" i="2"/>
  <c r="J50" i="2"/>
  <c r="I50" i="2"/>
  <c r="J49" i="2"/>
  <c r="I49" i="2"/>
  <c r="J48" i="2"/>
  <c r="I48" i="2"/>
  <c r="J47" i="2"/>
  <c r="I47" i="2"/>
  <c r="J46" i="2"/>
  <c r="I46" i="2"/>
  <c r="J45" i="2"/>
  <c r="I45" i="2"/>
  <c r="J44" i="2"/>
  <c r="I44" i="2"/>
  <c r="J43" i="2"/>
  <c r="I43" i="2"/>
  <c r="J42" i="2"/>
  <c r="I42" i="2"/>
  <c r="I41" i="2"/>
  <c r="I40" i="2"/>
  <c r="J39" i="2"/>
  <c r="I39" i="2"/>
  <c r="J38" i="2"/>
  <c r="I38" i="2"/>
  <c r="J37" i="2"/>
  <c r="I37" i="2"/>
  <c r="J36" i="2"/>
  <c r="I36" i="2"/>
  <c r="J35" i="2"/>
  <c r="I35" i="2"/>
  <c r="J34" i="2"/>
  <c r="I34" i="2"/>
  <c r="I33" i="2"/>
  <c r="J32" i="2"/>
  <c r="I32" i="2"/>
  <c r="J31" i="2"/>
  <c r="I31" i="2"/>
  <c r="I30" i="2"/>
  <c r="I29" i="2"/>
  <c r="I28" i="2"/>
  <c r="I27" i="2"/>
  <c r="J26" i="2"/>
  <c r="I26" i="2"/>
  <c r="J25" i="2"/>
  <c r="I25" i="2"/>
  <c r="J24" i="2"/>
  <c r="I24" i="2"/>
  <c r="I23" i="2"/>
  <c r="I22" i="2"/>
  <c r="I21" i="2"/>
  <c r="I20" i="2"/>
  <c r="I19" i="2"/>
  <c r="I18" i="2"/>
  <c r="I17" i="2"/>
  <c r="I16" i="2"/>
  <c r="I15" i="2"/>
  <c r="I14" i="2"/>
  <c r="I13" i="2"/>
  <c r="I12" i="2"/>
  <c r="I11" i="2"/>
  <c r="I10" i="2"/>
  <c r="I9" i="2"/>
  <c r="I8" i="2"/>
  <c r="I7" i="2"/>
  <c r="I6" i="2"/>
  <c r="I5" i="2"/>
  <c r="I4" i="2"/>
  <c r="I3" i="2"/>
  <c r="I2" i="2"/>
  <c r="F22" i="7"/>
  <c r="F21" i="7"/>
  <c r="D21" i="7"/>
  <c r="F20" i="7"/>
  <c r="D20" i="7"/>
  <c r="F17" i="7"/>
  <c r="D17" i="7"/>
  <c r="F16" i="7"/>
  <c r="D16" i="7"/>
  <c r="F15" i="7"/>
  <c r="D15" i="7"/>
  <c r="F14" i="7"/>
  <c r="D14" i="7"/>
  <c r="F13" i="7"/>
  <c r="D13" i="7"/>
  <c r="F12" i="7"/>
  <c r="D12" i="7"/>
  <c r="F10" i="7"/>
  <c r="D10" i="7"/>
  <c r="F9" i="7"/>
  <c r="D9" i="7"/>
  <c r="F7" i="7"/>
  <c r="D7" i="7"/>
  <c r="F6" i="7"/>
  <c r="D6" i="7"/>
  <c r="F5" i="7"/>
  <c r="D5" i="7"/>
  <c r="E40" i="12"/>
  <c r="D40" i="12"/>
  <c r="C40" i="12"/>
  <c r="E38" i="12"/>
  <c r="C38" i="12"/>
  <c r="E37" i="12"/>
  <c r="D37" i="12"/>
  <c r="C37" i="12"/>
  <c r="E34" i="12"/>
  <c r="D34" i="12"/>
  <c r="C34" i="12"/>
  <c r="E33" i="12"/>
  <c r="D33" i="12"/>
  <c r="C33" i="12"/>
  <c r="E30" i="12"/>
  <c r="D30" i="12"/>
  <c r="C30" i="12"/>
  <c r="E28" i="12"/>
  <c r="D28" i="12"/>
  <c r="C28" i="12"/>
  <c r="E27" i="12"/>
  <c r="D27" i="12"/>
  <c r="C27" i="12"/>
  <c r="E21" i="12"/>
  <c r="D21" i="12"/>
  <c r="C21" i="12"/>
  <c r="E16" i="12"/>
  <c r="D16" i="12"/>
  <c r="C16" i="12"/>
  <c r="E15" i="12"/>
  <c r="D15" i="12"/>
  <c r="C15" i="12"/>
  <c r="E14" i="12"/>
  <c r="D14" i="12"/>
  <c r="C14" i="12"/>
  <c r="E13" i="12"/>
  <c r="D13" i="12"/>
  <c r="C13" i="12"/>
  <c r="E12" i="12"/>
  <c r="D12" i="12"/>
  <c r="C12" i="12"/>
  <c r="E11" i="12"/>
  <c r="D11" i="12"/>
  <c r="C11" i="12"/>
  <c r="E10" i="12"/>
  <c r="D10" i="12"/>
  <c r="C10" i="12"/>
  <c r="M7" i="12"/>
  <c r="M6" i="12"/>
  <c r="B6" i="12"/>
  <c r="M5" i="12"/>
  <c r="I5" i="12"/>
  <c r="M4" i="12"/>
  <c r="M3" i="12"/>
  <c r="K115" i="6"/>
  <c r="I115" i="6"/>
  <c r="H115" i="6"/>
  <c r="D115" i="6"/>
  <c r="C115" i="6"/>
  <c r="N114" i="6"/>
  <c r="M114" i="6"/>
  <c r="K112" i="6"/>
  <c r="J112" i="6"/>
  <c r="I112" i="6"/>
  <c r="H112" i="6"/>
  <c r="D112" i="6"/>
  <c r="C112" i="6"/>
  <c r="K111" i="6"/>
  <c r="I111" i="6"/>
  <c r="H111" i="6"/>
  <c r="D111" i="6"/>
  <c r="C111" i="6"/>
  <c r="N110" i="6"/>
  <c r="M110" i="6"/>
  <c r="N109" i="6"/>
  <c r="M109" i="6"/>
  <c r="L109" i="6"/>
  <c r="K109" i="6"/>
  <c r="J109" i="6"/>
  <c r="I109" i="6"/>
  <c r="H109" i="6"/>
  <c r="E109" i="6"/>
  <c r="D109" i="6"/>
  <c r="C109" i="6"/>
  <c r="N108" i="6"/>
  <c r="M108" i="6"/>
  <c r="L108" i="6"/>
  <c r="K108" i="6"/>
  <c r="J108" i="6"/>
  <c r="I108" i="6"/>
  <c r="H108" i="6"/>
  <c r="E108" i="6"/>
  <c r="D108" i="6"/>
  <c r="C108" i="6"/>
  <c r="N107" i="6"/>
  <c r="M107" i="6"/>
  <c r="L107" i="6"/>
  <c r="K107" i="6"/>
  <c r="J107" i="6"/>
  <c r="I107" i="6"/>
  <c r="H107" i="6"/>
  <c r="E107" i="6"/>
  <c r="D107" i="6"/>
  <c r="C107" i="6"/>
  <c r="N106" i="6"/>
  <c r="M106" i="6"/>
  <c r="L106" i="6"/>
  <c r="K106" i="6"/>
  <c r="J106" i="6"/>
  <c r="I106" i="6"/>
  <c r="H106" i="6"/>
  <c r="E106" i="6"/>
  <c r="D106" i="6"/>
  <c r="C106" i="6"/>
  <c r="N105" i="6"/>
  <c r="M105" i="6"/>
  <c r="N104" i="6"/>
  <c r="M104" i="6"/>
  <c r="L104" i="6"/>
  <c r="K104" i="6"/>
  <c r="J104" i="6"/>
  <c r="I104" i="6"/>
  <c r="H104" i="6"/>
  <c r="E104" i="6"/>
  <c r="D104" i="6"/>
  <c r="C104" i="6"/>
  <c r="N103" i="6"/>
  <c r="M103" i="6"/>
  <c r="L103" i="6"/>
  <c r="K103" i="6"/>
  <c r="J103" i="6"/>
  <c r="I103" i="6"/>
  <c r="H103" i="6"/>
  <c r="E103" i="6"/>
  <c r="D103" i="6"/>
  <c r="C103" i="6"/>
  <c r="N102" i="6"/>
  <c r="M102" i="6"/>
  <c r="L102" i="6"/>
  <c r="K102" i="6"/>
  <c r="J102" i="6"/>
  <c r="I102" i="6"/>
  <c r="H102" i="6"/>
  <c r="E102" i="6"/>
  <c r="D102" i="6"/>
  <c r="C102" i="6"/>
  <c r="N101" i="6"/>
  <c r="M101" i="6"/>
  <c r="L101" i="6"/>
  <c r="K101" i="6"/>
  <c r="J101" i="6"/>
  <c r="I101" i="6"/>
  <c r="H101" i="6"/>
  <c r="E101" i="6"/>
  <c r="D101" i="6"/>
  <c r="C101" i="6"/>
  <c r="K100" i="6"/>
  <c r="I100" i="6"/>
  <c r="H100" i="6"/>
  <c r="D100" i="6"/>
  <c r="C100" i="6"/>
  <c r="K99" i="6"/>
  <c r="I99" i="6"/>
  <c r="H99" i="6"/>
  <c r="D99" i="6"/>
  <c r="C99" i="6"/>
  <c r="E98" i="6"/>
  <c r="L97" i="6"/>
  <c r="K97" i="6"/>
  <c r="J97" i="6"/>
  <c r="H97" i="6"/>
  <c r="E97" i="6"/>
  <c r="D97" i="6"/>
  <c r="C97" i="6"/>
  <c r="N95" i="6"/>
  <c r="M95" i="6"/>
  <c r="I95" i="6"/>
  <c r="L93" i="6"/>
  <c r="K93" i="6"/>
  <c r="J93" i="6"/>
  <c r="H93" i="6"/>
  <c r="D93" i="6"/>
  <c r="C93" i="6"/>
  <c r="L92" i="6"/>
  <c r="K92" i="6"/>
  <c r="J92" i="6"/>
  <c r="H92" i="6"/>
  <c r="D92" i="6"/>
  <c r="C92" i="6"/>
  <c r="N91" i="6"/>
  <c r="M91" i="6"/>
  <c r="I91" i="6"/>
  <c r="N90" i="6"/>
  <c r="M90" i="6"/>
  <c r="I90" i="6"/>
  <c r="N89" i="6"/>
  <c r="M89" i="6"/>
  <c r="L89" i="6"/>
  <c r="K89" i="6"/>
  <c r="J89" i="6"/>
  <c r="I89" i="6"/>
  <c r="H89" i="6"/>
  <c r="E89" i="6"/>
  <c r="D89" i="6"/>
  <c r="C89" i="6"/>
  <c r="N88" i="6"/>
  <c r="N87" i="6"/>
  <c r="M87" i="6"/>
  <c r="L87" i="6"/>
  <c r="K87" i="6"/>
  <c r="J87" i="6"/>
  <c r="I87" i="6"/>
  <c r="H87" i="6"/>
  <c r="E87" i="6"/>
  <c r="D87" i="6"/>
  <c r="C87" i="6"/>
  <c r="L85" i="6"/>
  <c r="K85" i="6"/>
  <c r="J85" i="6"/>
  <c r="H85" i="6"/>
  <c r="D85" i="6"/>
  <c r="C85" i="6"/>
  <c r="L84" i="6"/>
  <c r="K84" i="6"/>
  <c r="J84" i="6"/>
  <c r="H84" i="6"/>
  <c r="D84" i="6"/>
  <c r="C84" i="6"/>
  <c r="L83" i="6"/>
  <c r="K83" i="6"/>
  <c r="J83" i="6"/>
  <c r="H83" i="6"/>
  <c r="D83" i="6"/>
  <c r="C83" i="6"/>
  <c r="L76" i="6"/>
  <c r="K76" i="6"/>
  <c r="J76" i="6"/>
  <c r="H76" i="6"/>
  <c r="D76" i="6"/>
  <c r="C76" i="6"/>
  <c r="L72" i="6"/>
  <c r="K72" i="6"/>
  <c r="J72" i="6"/>
  <c r="H72" i="6"/>
  <c r="D72" i="6"/>
  <c r="C72" i="6"/>
  <c r="L71" i="6"/>
  <c r="K71" i="6"/>
  <c r="J71" i="6"/>
  <c r="H71" i="6"/>
  <c r="D71" i="6"/>
  <c r="C71" i="6"/>
  <c r="L69" i="6"/>
  <c r="K69" i="6"/>
  <c r="J69" i="6"/>
  <c r="H69" i="6"/>
  <c r="D69" i="6"/>
  <c r="C69" i="6"/>
  <c r="L68" i="6"/>
  <c r="K68" i="6"/>
  <c r="J68" i="6"/>
  <c r="H68" i="6"/>
  <c r="D68" i="6"/>
  <c r="C68" i="6"/>
  <c r="L67" i="6"/>
  <c r="K67" i="6"/>
  <c r="J67" i="6"/>
  <c r="H67" i="6"/>
  <c r="D67" i="6"/>
  <c r="C67" i="6"/>
  <c r="L66" i="6"/>
  <c r="K66" i="6"/>
  <c r="J66" i="6"/>
  <c r="H66" i="6"/>
  <c r="D66" i="6"/>
  <c r="C66" i="6"/>
  <c r="N65" i="6"/>
  <c r="M65" i="6"/>
  <c r="E65" i="6"/>
  <c r="L63" i="6"/>
  <c r="K63" i="6"/>
  <c r="J63" i="6"/>
  <c r="H63" i="6"/>
  <c r="D63" i="6"/>
  <c r="C63" i="6"/>
  <c r="L62" i="6"/>
  <c r="K62" i="6"/>
  <c r="J62" i="6"/>
  <c r="H62" i="6"/>
  <c r="D62" i="6"/>
  <c r="C62" i="6"/>
  <c r="L61" i="6"/>
  <c r="K61" i="6"/>
  <c r="J61" i="6"/>
  <c r="H61" i="6"/>
  <c r="D61" i="6"/>
  <c r="C61" i="6"/>
  <c r="L60" i="6"/>
  <c r="K60" i="6"/>
  <c r="J60" i="6"/>
  <c r="H60" i="6"/>
  <c r="D60" i="6"/>
  <c r="C60" i="6"/>
  <c r="L59" i="6"/>
  <c r="K59" i="6"/>
  <c r="J59" i="6"/>
  <c r="H59" i="6"/>
  <c r="D59" i="6"/>
  <c r="C59" i="6"/>
  <c r="L58" i="6"/>
  <c r="K58" i="6"/>
  <c r="J58" i="6"/>
  <c r="H58" i="6"/>
  <c r="D58" i="6"/>
  <c r="C58" i="6"/>
  <c r="N57" i="6"/>
  <c r="M57" i="6"/>
  <c r="G57" i="6"/>
  <c r="F57" i="6"/>
  <c r="N56" i="6"/>
  <c r="M56" i="6"/>
  <c r="G56" i="6"/>
  <c r="F56" i="6"/>
  <c r="N55" i="6"/>
  <c r="M55" i="6"/>
  <c r="L55" i="6"/>
  <c r="K55" i="6"/>
  <c r="J55" i="6"/>
  <c r="I55" i="6"/>
  <c r="H55" i="6"/>
  <c r="E55" i="6"/>
  <c r="D55" i="6"/>
  <c r="C55" i="6"/>
  <c r="N54" i="6"/>
  <c r="M54" i="6"/>
  <c r="L54" i="6"/>
  <c r="K54" i="6"/>
  <c r="J54" i="6"/>
  <c r="I54" i="6"/>
  <c r="H54" i="6"/>
  <c r="E54" i="6"/>
  <c r="D54" i="6"/>
  <c r="C54" i="6"/>
  <c r="N53" i="6"/>
  <c r="M53" i="6"/>
  <c r="H53" i="6"/>
  <c r="G53" i="6"/>
  <c r="F53" i="6"/>
  <c r="N52" i="6"/>
  <c r="M52" i="6"/>
  <c r="H52" i="6"/>
  <c r="G52" i="6"/>
  <c r="F52" i="6"/>
  <c r="N51" i="6"/>
  <c r="M51" i="6"/>
  <c r="H51" i="6"/>
  <c r="G51" i="6"/>
  <c r="F51" i="6"/>
  <c r="N50" i="6"/>
  <c r="M50" i="6"/>
  <c r="G50" i="6"/>
  <c r="F50" i="6"/>
  <c r="N49" i="6"/>
  <c r="M49" i="6"/>
  <c r="H49" i="6"/>
  <c r="G49" i="6"/>
  <c r="F49" i="6"/>
  <c r="N48" i="6"/>
  <c r="M48" i="6"/>
  <c r="H48" i="6"/>
  <c r="G48" i="6"/>
  <c r="F48" i="6"/>
  <c r="N47" i="6"/>
  <c r="M47" i="6"/>
  <c r="L47" i="6"/>
  <c r="K47" i="6"/>
  <c r="J47" i="6"/>
  <c r="I47" i="6"/>
  <c r="H47" i="6"/>
  <c r="E47" i="6"/>
  <c r="D47" i="6"/>
  <c r="C47" i="6"/>
  <c r="N46" i="6"/>
  <c r="M46" i="6"/>
  <c r="G46" i="6"/>
  <c r="F46" i="6"/>
  <c r="N45" i="6"/>
  <c r="M45" i="6"/>
  <c r="G45" i="6"/>
  <c r="F45" i="6"/>
  <c r="N44" i="6"/>
  <c r="M44" i="6"/>
  <c r="L44" i="6"/>
  <c r="K44" i="6"/>
  <c r="J44" i="6"/>
  <c r="I44" i="6"/>
  <c r="H44" i="6"/>
  <c r="E44" i="6"/>
  <c r="D44" i="6"/>
  <c r="C44" i="6"/>
  <c r="N43" i="6"/>
  <c r="M43" i="6"/>
  <c r="G43" i="6"/>
  <c r="F43" i="6"/>
  <c r="N42" i="6"/>
  <c r="M42" i="6"/>
  <c r="G42" i="6"/>
  <c r="F42" i="6"/>
  <c r="N41" i="6"/>
  <c r="M41" i="6"/>
  <c r="H41" i="6"/>
  <c r="G41" i="6"/>
  <c r="F41" i="6"/>
  <c r="N40" i="6"/>
  <c r="M40" i="6"/>
  <c r="L40" i="6"/>
  <c r="K40" i="6"/>
  <c r="J40" i="6"/>
  <c r="I40" i="6"/>
  <c r="H40" i="6"/>
  <c r="E40" i="6"/>
  <c r="D40" i="6"/>
  <c r="C40" i="6"/>
  <c r="N39" i="6"/>
  <c r="M39" i="6"/>
  <c r="L39" i="6"/>
  <c r="K39" i="6"/>
  <c r="J39" i="6"/>
  <c r="I39" i="6"/>
  <c r="H39" i="6"/>
  <c r="E39" i="6"/>
  <c r="D39" i="6"/>
  <c r="C39" i="6"/>
  <c r="N38" i="6"/>
  <c r="M38" i="6"/>
  <c r="L38" i="6"/>
  <c r="K38" i="6"/>
  <c r="J38" i="6"/>
  <c r="I38" i="6"/>
  <c r="H38" i="6"/>
  <c r="E38" i="6"/>
  <c r="D38" i="6"/>
  <c r="C38" i="6"/>
  <c r="N37" i="6"/>
  <c r="M37" i="6"/>
  <c r="H37" i="6"/>
  <c r="G37" i="6"/>
  <c r="N36" i="6"/>
  <c r="M36" i="6"/>
  <c r="H36" i="6"/>
  <c r="N35" i="6"/>
  <c r="M35" i="6"/>
  <c r="H35" i="6"/>
  <c r="N34" i="6"/>
  <c r="M34" i="6"/>
  <c r="H34" i="6"/>
  <c r="N33" i="6"/>
  <c r="M33" i="6"/>
  <c r="L33" i="6"/>
  <c r="K33" i="6"/>
  <c r="J33" i="6"/>
  <c r="I33" i="6"/>
  <c r="H33" i="6"/>
  <c r="E33" i="6"/>
  <c r="D33" i="6"/>
  <c r="C33" i="6"/>
  <c r="N32" i="6"/>
  <c r="M32" i="6"/>
  <c r="L32" i="6"/>
  <c r="K32" i="6"/>
  <c r="J32" i="6"/>
  <c r="I32" i="6"/>
  <c r="H32" i="6"/>
  <c r="E32" i="6"/>
  <c r="D32" i="6"/>
  <c r="C32" i="6"/>
  <c r="N31" i="6"/>
  <c r="M31" i="6"/>
  <c r="H31" i="6"/>
  <c r="G31" i="6"/>
  <c r="N30" i="6"/>
  <c r="M30" i="6"/>
  <c r="H30" i="6"/>
  <c r="G30" i="6"/>
  <c r="N29" i="6"/>
  <c r="M29" i="6"/>
  <c r="H29" i="6"/>
  <c r="G29" i="6"/>
  <c r="N28" i="6"/>
  <c r="M28" i="6"/>
  <c r="H28" i="6"/>
  <c r="G28" i="6"/>
  <c r="N27" i="6"/>
  <c r="M27" i="6"/>
  <c r="H27" i="6"/>
  <c r="G27" i="6"/>
  <c r="N26" i="6"/>
  <c r="M26" i="6"/>
  <c r="H26" i="6"/>
  <c r="G26" i="6"/>
  <c r="N25" i="6"/>
  <c r="M25" i="6"/>
  <c r="L25" i="6"/>
  <c r="K25" i="6"/>
  <c r="J25" i="6"/>
  <c r="I25" i="6"/>
  <c r="H25" i="6"/>
  <c r="E25" i="6"/>
  <c r="D25" i="6"/>
  <c r="C25" i="6"/>
  <c r="N24" i="6"/>
  <c r="M24" i="6"/>
  <c r="H24" i="6"/>
  <c r="G24" i="6"/>
  <c r="N23" i="6"/>
  <c r="M23" i="6"/>
  <c r="H23" i="6"/>
  <c r="G23" i="6"/>
  <c r="N22" i="6"/>
  <c r="M22" i="6"/>
  <c r="L22" i="6"/>
  <c r="K22" i="6"/>
  <c r="J22" i="6"/>
  <c r="I22" i="6"/>
  <c r="H22" i="6"/>
  <c r="E22" i="6"/>
  <c r="D22" i="6"/>
  <c r="C22" i="6"/>
  <c r="N21" i="6"/>
  <c r="M21" i="6"/>
  <c r="H21" i="6"/>
  <c r="G21" i="6"/>
  <c r="N20" i="6"/>
  <c r="M20" i="6"/>
  <c r="H20" i="6"/>
  <c r="G20" i="6"/>
  <c r="N19" i="6"/>
  <c r="M19" i="6"/>
  <c r="H19" i="6"/>
  <c r="G19" i="6"/>
  <c r="N18" i="6"/>
  <c r="M18" i="6"/>
  <c r="H18" i="6"/>
  <c r="G18" i="6"/>
  <c r="N17" i="6"/>
  <c r="M17" i="6"/>
  <c r="H17" i="6"/>
  <c r="G17" i="6"/>
  <c r="N16" i="6"/>
  <c r="M16" i="6"/>
  <c r="H16" i="6"/>
  <c r="G16" i="6"/>
  <c r="M15" i="6"/>
  <c r="L15" i="6"/>
  <c r="K15" i="6"/>
  <c r="J15" i="6"/>
  <c r="I15" i="6"/>
  <c r="H15" i="6"/>
  <c r="E15" i="6"/>
  <c r="D15" i="6"/>
  <c r="C15" i="6"/>
  <c r="M14" i="6"/>
  <c r="L14" i="6"/>
  <c r="K14" i="6"/>
  <c r="J14" i="6"/>
  <c r="I14" i="6"/>
  <c r="H14" i="6"/>
  <c r="E14" i="6"/>
  <c r="D14" i="6"/>
  <c r="C14" i="6"/>
  <c r="M13" i="6"/>
  <c r="L13" i="6"/>
  <c r="K13" i="6"/>
  <c r="J13" i="6"/>
  <c r="I13" i="6"/>
  <c r="H13" i="6"/>
  <c r="E13" i="6"/>
  <c r="D13" i="6"/>
  <c r="C13" i="6"/>
  <c r="M12" i="6"/>
  <c r="L12" i="6"/>
  <c r="K12" i="6"/>
  <c r="J12" i="6"/>
  <c r="I12" i="6"/>
  <c r="H12" i="6"/>
  <c r="E12" i="6"/>
  <c r="D12" i="6"/>
  <c r="C12" i="6"/>
  <c r="L11" i="6"/>
  <c r="K11" i="6"/>
  <c r="J11" i="6"/>
  <c r="H11" i="6"/>
  <c r="D11" i="6"/>
  <c r="C11" i="6"/>
  <c r="K10" i="6"/>
  <c r="H10" i="6"/>
  <c r="D10" i="6"/>
  <c r="C10" i="6"/>
  <c r="J7" i="6"/>
  <c r="D6" i="6"/>
  <c r="D4" i="6"/>
  <c r="B4" i="6"/>
  <c r="F40" i="5"/>
  <c r="E40" i="5"/>
  <c r="C40" i="5"/>
  <c r="F39" i="5"/>
  <c r="E39" i="5"/>
  <c r="F37" i="5"/>
  <c r="E37" i="5"/>
  <c r="C37" i="5"/>
  <c r="E116" i="6" s="1"/>
  <c r="D36" i="5"/>
  <c r="D28" i="5" s="1"/>
  <c r="F35" i="5"/>
  <c r="E35" i="5"/>
  <c r="C35" i="5"/>
  <c r="F34" i="5"/>
  <c r="E34" i="5"/>
  <c r="E113" i="6"/>
  <c r="D33" i="5"/>
  <c r="H32" i="5"/>
  <c r="H31" i="5" s="1"/>
  <c r="G32" i="5"/>
  <c r="G31" i="5" s="1"/>
  <c r="F31" i="5"/>
  <c r="E31" i="5"/>
  <c r="D31" i="5"/>
  <c r="C31" i="5"/>
  <c r="H30" i="5"/>
  <c r="G30" i="5"/>
  <c r="H29" i="5"/>
  <c r="G29" i="5"/>
  <c r="F29" i="5"/>
  <c r="E29" i="5"/>
  <c r="D29" i="5"/>
  <c r="C29" i="5"/>
  <c r="D24" i="5"/>
  <c r="H23" i="5"/>
  <c r="E23" i="5"/>
  <c r="G23" i="5" s="1"/>
  <c r="H22" i="5"/>
  <c r="G22" i="5"/>
  <c r="D20" i="5"/>
  <c r="D13" i="5"/>
  <c r="D9" i="5"/>
  <c r="D7" i="5"/>
  <c r="H6" i="5"/>
  <c r="G6" i="5"/>
  <c r="D4" i="5"/>
  <c r="D3" i="5" s="1"/>
  <c r="H2" i="5"/>
  <c r="E2" i="5"/>
  <c r="G2" i="5" s="1"/>
  <c r="C39" i="5"/>
  <c r="E117" i="6" s="1"/>
  <c r="N202" i="3"/>
  <c r="F26" i="5" s="1"/>
  <c r="M201" i="3"/>
  <c r="M200" i="3"/>
  <c r="M202" i="3" s="1"/>
  <c r="E26" i="5" s="1"/>
  <c r="N199" i="3"/>
  <c r="F25" i="5" s="1"/>
  <c r="M198" i="3"/>
  <c r="E94" i="6" s="1"/>
  <c r="E93" i="6" s="1"/>
  <c r="M197" i="3"/>
  <c r="N196" i="3"/>
  <c r="F21" i="5" s="1"/>
  <c r="F20" i="5" s="1"/>
  <c r="M196" i="3"/>
  <c r="E21" i="5" s="1"/>
  <c r="M192" i="3"/>
  <c r="N188" i="3"/>
  <c r="F19" i="5" s="1"/>
  <c r="M188" i="3"/>
  <c r="E19" i="5" s="1"/>
  <c r="M181" i="3"/>
  <c r="N174" i="3"/>
  <c r="N185" i="3" s="1"/>
  <c r="F18" i="5" s="1"/>
  <c r="M174" i="3"/>
  <c r="M185" i="3" s="1"/>
  <c r="E18" i="5" s="1"/>
  <c r="N170" i="3"/>
  <c r="F17" i="5" s="1"/>
  <c r="M170" i="3"/>
  <c r="C17" i="5" s="1"/>
  <c r="M168" i="3"/>
  <c r="M164" i="3"/>
  <c r="M162" i="3"/>
  <c r="N161" i="3"/>
  <c r="M161" i="3"/>
  <c r="N149" i="3"/>
  <c r="M149" i="3"/>
  <c r="N148" i="3"/>
  <c r="M148" i="3"/>
  <c r="M147" i="3"/>
  <c r="N146" i="3"/>
  <c r="F16" i="5" s="1"/>
  <c r="M135" i="3"/>
  <c r="M134" i="3"/>
  <c r="M146" i="3" s="1"/>
  <c r="C16" i="5" s="1"/>
  <c r="N133" i="3"/>
  <c r="F15" i="5" s="1"/>
  <c r="M133" i="3"/>
  <c r="C15" i="5" s="1"/>
  <c r="N132" i="3"/>
  <c r="M132" i="3"/>
  <c r="M122" i="3"/>
  <c r="N121" i="3"/>
  <c r="M120" i="3"/>
  <c r="E14" i="5" s="1"/>
  <c r="M119" i="3"/>
  <c r="M118" i="3"/>
  <c r="E12" i="5" s="1"/>
  <c r="N117" i="3"/>
  <c r="M107" i="3"/>
  <c r="N102" i="3"/>
  <c r="N118" i="3" s="1"/>
  <c r="F12" i="5" s="1"/>
  <c r="N98" i="3"/>
  <c r="N99" i="3" s="1"/>
  <c r="F11" i="5" s="1"/>
  <c r="M98" i="3"/>
  <c r="M99" i="3" s="1"/>
  <c r="E11" i="5" s="1"/>
  <c r="N96" i="3"/>
  <c r="M96" i="3"/>
  <c r="M49" i="3"/>
  <c r="M31" i="3"/>
  <c r="M12" i="3"/>
  <c r="N11" i="3"/>
  <c r="F10" i="5" s="1"/>
  <c r="M10" i="3"/>
  <c r="M9" i="3"/>
  <c r="M11" i="3" s="1"/>
  <c r="C10" i="5" s="1"/>
  <c r="N7" i="3"/>
  <c r="F8" i="5" s="1"/>
  <c r="F7" i="5" s="1"/>
  <c r="M6" i="3"/>
  <c r="M7" i="3" s="1"/>
  <c r="E8" i="5" s="1"/>
  <c r="M5" i="3"/>
  <c r="E5" i="5" s="1"/>
  <c r="N4" i="3"/>
  <c r="N3" i="3"/>
  <c r="N5" i="3" s="1"/>
  <c r="F5" i="5" s="1"/>
  <c r="F4" i="5" s="1"/>
  <c r="M3" i="3"/>
  <c r="N2" i="3"/>
  <c r="F33" i="5" l="1"/>
  <c r="I98" i="6"/>
  <c r="G40" i="5"/>
  <c r="M199" i="3"/>
  <c r="E25" i="5" s="1"/>
  <c r="H39" i="5"/>
  <c r="G19" i="5"/>
  <c r="E16" i="5"/>
  <c r="G16" i="5" s="1"/>
  <c r="G12" i="5"/>
  <c r="G26" i="5"/>
  <c r="E33" i="5"/>
  <c r="C5" i="5"/>
  <c r="E64" i="6" s="1"/>
  <c r="E36" i="5"/>
  <c r="F24" i="5"/>
  <c r="H35" i="5"/>
  <c r="N120" i="3"/>
  <c r="F14" i="5" s="1"/>
  <c r="G14" i="5" s="1"/>
  <c r="C26" i="5"/>
  <c r="E96" i="6" s="1"/>
  <c r="E92" i="6" s="1"/>
  <c r="F36" i="5"/>
  <c r="F28" i="5" s="1"/>
  <c r="E15" i="5"/>
  <c r="G15" i="5" s="1"/>
  <c r="H40" i="5"/>
  <c r="G8" i="5"/>
  <c r="G7" i="5" s="1"/>
  <c r="E7" i="5"/>
  <c r="G25" i="5"/>
  <c r="E24" i="5"/>
  <c r="F9" i="5"/>
  <c r="G21" i="5"/>
  <c r="G20" i="5" s="1"/>
  <c r="E20" i="5"/>
  <c r="L113" i="6"/>
  <c r="E112" i="6"/>
  <c r="E80" i="6"/>
  <c r="H17" i="5"/>
  <c r="H5" i="5"/>
  <c r="H16" i="5"/>
  <c r="E79" i="6"/>
  <c r="E73" i="6"/>
  <c r="H10" i="5"/>
  <c r="L116" i="6"/>
  <c r="G5" i="5"/>
  <c r="E4" i="5"/>
  <c r="G11" i="5"/>
  <c r="H15" i="5"/>
  <c r="E78" i="6"/>
  <c r="E10" i="5"/>
  <c r="H37" i="5"/>
  <c r="C14" i="5"/>
  <c r="E17" i="5"/>
  <c r="G17" i="5" s="1"/>
  <c r="G34" i="5"/>
  <c r="H34" i="5"/>
  <c r="J117" i="6"/>
  <c r="E118" i="6"/>
  <c r="C21" i="5"/>
  <c r="C25" i="5"/>
  <c r="C8" i="5"/>
  <c r="C11" i="5"/>
  <c r="G35" i="5"/>
  <c r="G39" i="5"/>
  <c r="C18" i="5"/>
  <c r="E81" i="6" s="1"/>
  <c r="C33" i="5"/>
  <c r="C36" i="5"/>
  <c r="I94" i="6"/>
  <c r="G37" i="5"/>
  <c r="G36" i="5" s="1"/>
  <c r="G18" i="5"/>
  <c r="C19" i="5"/>
  <c r="C12" i="5"/>
  <c r="C4" i="5" l="1"/>
  <c r="E28" i="5"/>
  <c r="H33" i="5"/>
  <c r="M98" i="6"/>
  <c r="I97" i="6"/>
  <c r="H18" i="5"/>
  <c r="I96" i="6"/>
  <c r="M96" i="6" s="1"/>
  <c r="N96" i="6" s="1"/>
  <c r="F13" i="5"/>
  <c r="F3" i="5" s="1"/>
  <c r="F42" i="5" s="1"/>
  <c r="E13" i="5"/>
  <c r="G24" i="5"/>
  <c r="G13" i="5"/>
  <c r="H36" i="5"/>
  <c r="H28" i="5" s="1"/>
  <c r="H26" i="5"/>
  <c r="I78" i="6"/>
  <c r="M78" i="6" s="1"/>
  <c r="N78" i="6" s="1"/>
  <c r="H8" i="5"/>
  <c r="H7" i="5" s="1"/>
  <c r="E70" i="6"/>
  <c r="C7" i="5"/>
  <c r="H25" i="5"/>
  <c r="C24" i="5"/>
  <c r="H21" i="5"/>
  <c r="H20" i="5" s="1"/>
  <c r="E86" i="6"/>
  <c r="C20" i="5"/>
  <c r="J118" i="6"/>
  <c r="M118" i="6" s="1"/>
  <c r="N118" i="6" s="1"/>
  <c r="M117" i="6"/>
  <c r="N117" i="6" s="1"/>
  <c r="E63" i="6"/>
  <c r="I64" i="6"/>
  <c r="M113" i="6"/>
  <c r="L112" i="6"/>
  <c r="M116" i="6"/>
  <c r="L115" i="6"/>
  <c r="L111" i="6" s="1"/>
  <c r="L100" i="6" s="1"/>
  <c r="L99" i="6" s="1"/>
  <c r="L10" i="6" s="1"/>
  <c r="E82" i="6"/>
  <c r="H19" i="5"/>
  <c r="I79" i="6"/>
  <c r="M79" i="6" s="1"/>
  <c r="N79" i="6" s="1"/>
  <c r="G33" i="5"/>
  <c r="G28" i="5" s="1"/>
  <c r="M94" i="6"/>
  <c r="I93" i="6"/>
  <c r="I73" i="6"/>
  <c r="C28" i="5"/>
  <c r="I81" i="6"/>
  <c r="M81" i="6" s="1"/>
  <c r="N81" i="6" s="1"/>
  <c r="H4" i="5"/>
  <c r="I80" i="6"/>
  <c r="M80" i="6" s="1"/>
  <c r="N80" i="6" s="1"/>
  <c r="G4" i="5"/>
  <c r="H12" i="5"/>
  <c r="E75" i="6"/>
  <c r="I8" i="12"/>
  <c r="E74" i="6"/>
  <c r="H11" i="5"/>
  <c r="H9" i="5" s="1"/>
  <c r="E115" i="6"/>
  <c r="C9" i="5"/>
  <c r="H14" i="5"/>
  <c r="E77" i="6"/>
  <c r="C13" i="5"/>
  <c r="E9" i="5"/>
  <c r="G10" i="5"/>
  <c r="G9" i="5" s="1"/>
  <c r="H13" i="5" l="1"/>
  <c r="H3" i="5" s="1"/>
  <c r="H24" i="5"/>
  <c r="I92" i="6"/>
  <c r="M97" i="6"/>
  <c r="N97" i="6" s="1"/>
  <c r="N98" i="6"/>
  <c r="J115" i="6"/>
  <c r="J111" i="6" s="1"/>
  <c r="J100" i="6" s="1"/>
  <c r="J99" i="6" s="1"/>
  <c r="J10" i="6" s="1"/>
  <c r="E3" i="5"/>
  <c r="E42" i="5" s="1"/>
  <c r="G3" i="5"/>
  <c r="G42" i="5" s="1"/>
  <c r="C3" i="5"/>
  <c r="C42" i="5" s="1"/>
  <c r="C45" i="5" s="1"/>
  <c r="I75" i="6"/>
  <c r="M75" i="6" s="1"/>
  <c r="N75" i="6" s="1"/>
  <c r="E62" i="6"/>
  <c r="I82" i="6"/>
  <c r="M82" i="6" s="1"/>
  <c r="N82" i="6" s="1"/>
  <c r="E76" i="6"/>
  <c r="I77" i="6"/>
  <c r="M115" i="6"/>
  <c r="N116" i="6"/>
  <c r="E69" i="6"/>
  <c r="I70" i="6"/>
  <c r="M93" i="6"/>
  <c r="N94" i="6"/>
  <c r="M112" i="6"/>
  <c r="N112" i="6" s="1"/>
  <c r="N113" i="6"/>
  <c r="E85" i="6"/>
  <c r="I86" i="6"/>
  <c r="E111" i="6"/>
  <c r="E72" i="6"/>
  <c r="I74" i="6"/>
  <c r="M74" i="6" s="1"/>
  <c r="N74" i="6" s="1"/>
  <c r="M73" i="6"/>
  <c r="I63" i="6"/>
  <c r="I62" i="6" s="1"/>
  <c r="I61" i="6" s="1"/>
  <c r="I60" i="6" s="1"/>
  <c r="M64" i="6"/>
  <c r="I59" i="6" l="1"/>
  <c r="I72" i="6"/>
  <c r="M111" i="6"/>
  <c r="M100" i="6" s="1"/>
  <c r="M99" i="6" s="1"/>
  <c r="M92" i="6"/>
  <c r="N92" i="6" s="1"/>
  <c r="N93" i="6"/>
  <c r="E68" i="6"/>
  <c r="I69" i="6"/>
  <c r="M70" i="6"/>
  <c r="N70" i="6" s="1"/>
  <c r="M72" i="6"/>
  <c r="N73" i="6"/>
  <c r="I76" i="6"/>
  <c r="M77" i="6"/>
  <c r="M63" i="6"/>
  <c r="N64" i="6"/>
  <c r="N72" i="6"/>
  <c r="E71" i="6"/>
  <c r="M86" i="6"/>
  <c r="I85" i="6"/>
  <c r="I84" i="6" s="1"/>
  <c r="I83" i="6" s="1"/>
  <c r="E61" i="6"/>
  <c r="E100" i="6"/>
  <c r="N115" i="6"/>
  <c r="E84" i="6"/>
  <c r="I71" i="6" l="1"/>
  <c r="I58" i="6" s="1"/>
  <c r="I11" i="6" s="1"/>
  <c r="I10" i="6" s="1"/>
  <c r="N111" i="6"/>
  <c r="M85" i="6"/>
  <c r="N86" i="6"/>
  <c r="M62" i="6"/>
  <c r="N63" i="6"/>
  <c r="E83" i="6"/>
  <c r="M76" i="6"/>
  <c r="N76" i="6" s="1"/>
  <c r="N77" i="6"/>
  <c r="E60" i="6"/>
  <c r="I10" i="12"/>
  <c r="I9" i="12" s="1"/>
  <c r="N100" i="6"/>
  <c r="E99" i="6"/>
  <c r="N99" i="6" s="1"/>
  <c r="M69" i="6"/>
  <c r="N69" i="6" s="1"/>
  <c r="I68" i="6"/>
  <c r="E67" i="6"/>
  <c r="I7" i="12" l="1"/>
  <c r="M61" i="6"/>
  <c r="N62" i="6"/>
  <c r="E59" i="6"/>
  <c r="M71" i="6"/>
  <c r="N71" i="6" s="1"/>
  <c r="E66" i="6"/>
  <c r="I67" i="6"/>
  <c r="I66" i="6" s="1"/>
  <c r="M68" i="6"/>
  <c r="M84" i="6"/>
  <c r="N85" i="6"/>
  <c r="E58" i="6" l="1"/>
  <c r="M67" i="6"/>
  <c r="N68" i="6"/>
  <c r="M60" i="6"/>
  <c r="N61" i="6"/>
  <c r="M83" i="6"/>
  <c r="N83" i="6" s="1"/>
  <c r="N84" i="6"/>
  <c r="M59" i="6" l="1"/>
  <c r="N60" i="6"/>
  <c r="E11" i="6"/>
  <c r="E10" i="6" s="1"/>
  <c r="I6" i="12"/>
  <c r="I4" i="12" s="1"/>
  <c r="I3" i="12" s="1"/>
  <c r="M66" i="6"/>
  <c r="N66" i="6" s="1"/>
  <c r="N67" i="6"/>
  <c r="M58" i="6" l="1"/>
  <c r="N59" i="6"/>
  <c r="M11" i="6" l="1"/>
  <c r="M10" i="6" s="1"/>
  <c r="N58" i="6"/>
</calcChain>
</file>

<file path=xl/comments1.xml><?xml version="1.0" encoding="utf-8"?>
<comments xmlns="http://schemas.openxmlformats.org/spreadsheetml/2006/main">
  <authors>
    <author>Marianita</author>
  </authors>
  <commentList>
    <comment ref="M119" authorId="0" shapeId="0">
      <text>
        <r>
          <rPr>
            <b/>
            <sz val="9"/>
            <color indexed="81"/>
            <rFont val="Tahoma"/>
            <family val="2"/>
          </rPr>
          <t>Marianita:</t>
        </r>
        <r>
          <rPr>
            <sz val="9"/>
            <color indexed="81"/>
            <rFont val="Tahoma"/>
            <family val="2"/>
          </rPr>
          <t xml:space="preserve">
Pintira fachadas: $ 30.000.000
Pintura interiores: $ 100.000.000
Cubiertas: $ 300.000.000
Arreglo baterías sanitarias: $ 50.000.000
Cerramiento sede norte: $ 80.000.000</t>
        </r>
      </text>
    </comment>
  </commentList>
</comments>
</file>

<file path=xl/comments2.xml><?xml version="1.0" encoding="utf-8"?>
<comments xmlns="http://schemas.openxmlformats.org/spreadsheetml/2006/main">
  <authors>
    <author>ALMACEN</author>
  </authors>
  <commentList>
    <comment ref="M29" authorId="0" shapeId="0">
      <text>
        <r>
          <rPr>
            <b/>
            <sz val="9"/>
            <color indexed="81"/>
            <rFont val="Tahoma"/>
            <family val="2"/>
          </rPr>
          <t>ALMACEN:</t>
        </r>
        <r>
          <rPr>
            <sz val="9"/>
            <color indexed="81"/>
            <rFont val="Tahoma"/>
            <family val="2"/>
          </rPr>
          <t xml:space="preserve">
930 USD (Licencia LAB 30 usuarios Vitalicia)</t>
        </r>
      </text>
    </comment>
  </commentList>
</comments>
</file>

<file path=xl/sharedStrings.xml><?xml version="1.0" encoding="utf-8"?>
<sst xmlns="http://schemas.openxmlformats.org/spreadsheetml/2006/main" count="13640" uniqueCount="9233">
  <si>
    <t>PROCESO</t>
  </si>
  <si>
    <t>LÍDER DEL PROCESO</t>
  </si>
  <si>
    <t>PROYECTO</t>
  </si>
  <si>
    <t>BIEN O PRODUCTO</t>
  </si>
  <si>
    <t>CANTIDAD</t>
  </si>
  <si>
    <t>SERVICIO</t>
  </si>
  <si>
    <t>PERIODICIDAD</t>
  </si>
  <si>
    <t>CANTIDAD DE PAGOS</t>
  </si>
  <si>
    <t xml:space="preserve">Maria del Carmen Ibarra Torres </t>
  </si>
  <si>
    <t>Procesos Académicos                                                 Fomento a la Investigación</t>
  </si>
  <si>
    <t>Anker PowerConf S500 Speakerphone ● Tecnología VoiceRadar del altavoz PowerConf S500 ● Captación de voz sensible: 4 micrófonos con frecuencia de muestreo de 32 KHz ● Comunicación full duplex ● Certificado oficial: PowerConf S500 ● Sonido de alta fidelidad: un altavoz de 1,75 pulgadas ● Tipo de conexión: conéctese mediante USB-C, Bluetooth o con el dongle incluido ● Funciona con todas las plataformas de conferencias líderes, incluidas Skype, Facetime, Zoom y más. Número de modelo: A3305</t>
  </si>
  <si>
    <t>Compra de equipo</t>
  </si>
  <si>
    <t xml:space="preserve">Diaria </t>
  </si>
  <si>
    <t>Fortalecimiento académico</t>
  </si>
  <si>
    <t xml:space="preserve">Avid Pro Tools Studio 1-Year Subscription </t>
  </si>
  <si>
    <t>Licencias</t>
  </si>
  <si>
    <t>Anual</t>
  </si>
  <si>
    <t xml:space="preserve">Software necesario en las asignaturas del area de tecnologías y emprendimiento del programa de Licenciatura en Música. </t>
  </si>
  <si>
    <t>Alta</t>
  </si>
  <si>
    <t>FINALE version 27 perpetua</t>
  </si>
  <si>
    <t xml:space="preserve">Software utilizado en las asignaturas del area de tecnologías y emprendimiento del programa de Licenciatura en Música. </t>
  </si>
  <si>
    <t>KONTAKT Education perpetual</t>
  </si>
  <si>
    <t>CLAVINOVA CLP-785 YAMAHA ● GrandTouch™ keyboard: wooden keys (white only), synthetic ebony and ivory key tops, escapement ● Touch sensivity: Hard2/Hard1/Medium/Soft1/Soft2/Fixed ● 3 pedals: Damper (with half-pedal function), Sostenuto, Soft ● Functions: Sustain (Switch), Sustain Continuously, Sostenuto, Soft, Pitch Bend Up, Pitch Bend Down, Rotary Speed, Vibe Rotor, Song Play/Pause ● Piano sound: Yamaha CFX, Bösendorfer Imperial ● 53 voices + 14 Drum/SFX Kits + 480 XG voices ● Effects: 6 Reverb, 3 Chorus, 7+ user Brilliance, 12 Master, Effect Intelligent Acoustic Control (IAC), Stereophonic Optimizer</t>
  </si>
  <si>
    <t>Diario</t>
  </si>
  <si>
    <t>Instrumentos musicales necesarios para el correcto desarrollo de las actividades académicas en  los componentes de módulo piano I, II, III y IV; Gramática musical I, II, III y IV; Armonía I, II y III; asi como  para el  procesos de auto aprendizaje práctico de los estudiantes.</t>
  </si>
  <si>
    <t>PIANO VERTICAL YAMAHA U1 ● color: Polished Ebony *Availability of other finishes depends on model and is subject to regional variation. Please consult your Yamaha dealer for further information ● Dimensions: Width: 153cm(60 1/4"), Height 121cm(47 3/4"), Depth 62cm(24 1/2"), Weight 228kg(503lbs)  ● Number of Keys: 88 ● Pedals: Damper,Muffler,Soft ● Acabado: Polished.</t>
  </si>
  <si>
    <t>Instrumentos musicales necesarios para el correcto desarrollo de las actividades académicas en los componentes de módulo piano I, II, III y IV; Gramática musical I, II, III y IV; Armonía I, II y III. De igual manera se resalta la importancia de su uso para las actividades  en los componentes de módulo Técnicas de grabación y edición de audio; Laboratorio de audio y sonido en vivo; Composición musico escolar; Pedagogía de la música; y para los procesos de auto aprendizaje de los estudiantes sus prácticas instrumentales y las respectivas presentaciones en vivo.</t>
  </si>
  <si>
    <t>TECLADO ELECTRONICO YAMAHA P-45 EN COMBO ● adaptador + Silla + Base teclado + Pedal Sustein + Estuche en Lona semiduro ● 61 teclas sensibles al tacto ● Super Articulation Lite Voices ● 622 sonidos de instrumentos con generación de sonido LIS ● Efectos DSP ● 176 tipos de arpegios ● La función de aprendizaje "Claves para el éxito" ● Modo Dúo ● Conexión USB a Host ● Función de grabación ● Entrada de audio con función supresora de melodías ● Incluyendo la fuente de alimentación (PA-130), el atril...● Potencia 2,5 W + 2,5 W ● Sistema de sonido 12 cm x 2</t>
  </si>
  <si>
    <t>Instrumentos musicales necesarios para el correcto desarrollo de las actividades académicas en  los componentes de módulo piano I, II, III y IV; Gramática musical I, II, III y IV; Armonía I, II y III; así como para el proceso de auto aprendizaje práctico de los estudiantes.</t>
  </si>
  <si>
    <t>GUITARRA CLÁSICA ELECTROACÚSTICA YAMAHA C40X ● Tapa frontal de Abeto enchapado, Tapa trasera y lateral de Meranti, Mástil de Nato, Diapasón de Palo de Rosa ● sistema de pre amplificación de tres bandas ● Clavijas cromadas ● Ancho de cejuela de 52mm y profundidad del cuerpo 49-100 mm, escala de 650mm ● Acabado en alto brillo.</t>
  </si>
  <si>
    <t>Instrumento musical necesario para el correcto desarrollo de las actividades de las clases dentro de los componentes de módulo Guitarra I, II, III y IV; Composición musico escolar; Pedagogía de la música;  así como para el proceso de auto aprendizaje práctico de los estudiantes.</t>
  </si>
  <si>
    <t>Estuche semiduro para guitarra acústica</t>
  </si>
  <si>
    <t>Accesorio indispensable para el cuidado y transporte de las guitarras acústicas</t>
  </si>
  <si>
    <t>Estuche semiduro para guitarra eléctrica</t>
  </si>
  <si>
    <t>Accesorio indispensable para el cuidado y transporte de las guitarras eléctricas</t>
  </si>
  <si>
    <t>Estuche semiduro para bajo eléctrico</t>
  </si>
  <si>
    <t>Accesorio indispensable para el cuidado y transporte de los bajos eléctricos</t>
  </si>
  <si>
    <t>STAND HERCULES GS414B PLUS ● presenta el yugo mejorado del sistema de agarre automático (AGS), el embrague de ajuste de altura instantáneo y el caucho de espuma especialmente formulada (SFF) en todos los puntos de contacto ● El sistema de agarre automático incorporado asegura de manera segura el instrumento en su lugar ● El yugo AGS actualizado está diseñado para acomodar más tamaños de mástil de guitarra de 40 mm - 52 mm (1.57 "- 2.05") incluyendo guitarras clásicas, acústicas, eléctricas y bajos ● Los NINA (ajuste de cuello de instrumento estrecho) adjuntos están especialmente diseñados para aumentar el grosor de los brazos AGS para acomodar instrumentos de cuello estrecho desde mín. 28 mm (1.10 ") como banjos y mandolinas ● El embrague de ajuste instantáneo de altura con pasador de bloqueo ajusta la altura del soporte de forma rápida, fácil y segura ● Las almohadillas de pie mejoradas maximizan la fricción contra la superficie del suelo para proporcionar un soporte más fuerte al instrumento.</t>
  </si>
  <si>
    <t>Accesorio indispensable para el cuidado y transporte de las guitarras acústicas, electricas y bajos eléctricos.</t>
  </si>
  <si>
    <t>GUITARRA ELECTRICA YAMAHA REVSTAR RSS20 ● Top: Maple / Back: Chambered Mahogany ● Gloss Polyurethane ● Neck/Bridge Pickup: VH5n Humbucker / Alnico V ● Controls: Master Volume, Master Tone (Push-Pull "Focus Switch") ● Bridge: Tune-O-Matic ● Tuning Machine: Die-Cast</t>
  </si>
  <si>
    <t>Instrumento musical necesario para el desarrollo de las actividades académicas en  los componentes de módulo Guitarra I, II, III y IV; Técnicas de grabación y edición de audio, Laboratorio de audio y sonido en vivo,  Composición musico escolar, Pedagogía de la música;  así como para el proceso de auto aprendizaje práctico de los estudiantes.</t>
  </si>
  <si>
    <t>BAJO ELECTRICO YAMAHA TRBX505 ● 5 cuerdas de las Serie TRBX500 ● Construcción de cuerpo de caoba maciza ● Mástil de 5 piezas de arce/caoba ● Anchura de cejuela reducida: 43 mm ● Previo de 3 bandas de ecualización con conmutación activo/pasivo ● LED de aviso de carga de pila</t>
  </si>
  <si>
    <t>Instrumento musical necesario para el desarrollo de las actividades académicas en los componentes de módulo Técnicas de grabación y edición de audio, Laboratorio de audio y sonido en vivo, Composición musico escolar y Pedagogía de la música;así como para el proceso de auto aprendizaje práctico de los estudiantes.</t>
  </si>
  <si>
    <t>AMPLIFICADOR DE GUITARRA ELÉCTRICA ROLAND JC-120-G JAZZ CHORUS ● introducido al mercado en el año 1975, es uno de los pocos combos amplificadores de guitarra que pueden ser llamados de leyenda. Este perpetuo buque insignia de Roland es reconocido universalmente por los profesionales, siendo el punto de referencia en sonido limpio de guitarra, y por su opulento tono y famoso efecto chorus integrado que hemos escuchado en innumerables canciones populares a lo largo de su historia. Ahora que celebramos 40 años de su producción continua y en marcha, el JC-120 se mantiene como el irrefutable “King of Clean,” y como la elección imperecedera para los guitarristas contundentes en todo lugar.</t>
  </si>
  <si>
    <t>Equipo de audio necesario para el buen funcionamiento de las guitarras eléctricas y el desarrollo de las actividades académicas en  los componentes de módulo Guitarra I, II, III y IV; Técnicas de grabación y edición de audio; Laboratorio de audio y sonido en vivo; Composición musico escolar y Pedagogía de la música; así como para el proceso de auto aprendizaje práctico de los estudiantes..</t>
  </si>
  <si>
    <t>AMPLIFICADOR DE BAJO HARTKE HD150 ● Los amplificadores para Hartke son muy conocidos por la innovación del sonido del bajo eléctrico, introduciendo en sus amplificadores conos de aluminio ● Son creados por la fábrica Samson Technologies ● Combo con tecnología de altavoces patentados HyDrive y un diseño elegante ideal para espacios pequeños, salas de ensayo y para poder practicar desde tu casa ● Sus altavoces HyDrive producen un tono serio ideal para bajistas de todos los géneros y estilos.</t>
  </si>
  <si>
    <t>Equipo de audio necesario para el buen funcionamiento y desarrollo de las actividades de las clases dentro de los componentes de módulo Técnicas de grabación y edición de audio; Laboratorio de audio y sonido en vivo; Composición musico escolar; Pedagogía de la música; así como para el proceso de auto aprendizaje práctico de los estudiantes.</t>
  </si>
  <si>
    <t>STAND PARTITURA HERCULES BS311B (DIRECTOR) El atril de música HERCULES BS311B ● embrague EZ patentado ● escritorio plegable perforado ● base de trípode inclinable ● grifos abiertos para clavijas de instrumentos y retenedores de página de alambre. ● El atril plegable de aluminio perforado tiene retenedores de página y pasadores de bloqueo laterales ● El rodillo de ángulo EZ con caucho antideslizante especial sostiene el escritorio en el ángulo deseado ● El embrague EZ se ajusta fácilmente y se bloquea de forma segura a la altura deseada ● La base basculante se inclina de 75° a 90°; acomoda dos clavijas de instrumentos.</t>
  </si>
  <si>
    <t>Accesorio indispensable para una adecuada práctica de lectura instrumental y gramatica musical en los estudiantes y docentes, así como para el proceso de auto aprendizaje práctico de los estudiantes.</t>
  </si>
  <si>
    <t>CAPOTRASTE PARA GUITARRA Y BAJO KYSER</t>
  </si>
  <si>
    <t>Accesorio musical necesario para el desarrollo de las actividades de las clases dentro de los componentes de módulo Guitarra I, II, III y IV; Técnicas de grabación y edición de audio; Laboratorio de audio y sonido en vivo; Composición musico escolar y Pedagogía de la música; así como para el proceso de auto aprendizaje práctico de los estudiantes..</t>
  </si>
  <si>
    <t>CUERDAS PARA GUITARRA ACÚSTICA D'ADDARIO PRO-ARTE ● paquete de 3 juegos de cuerdas</t>
  </si>
  <si>
    <t>Accesorio indispensable para el cuidado y buen uso de las guitarras acústicas.</t>
  </si>
  <si>
    <t>CUERDAS PARA GUITARRA ELÉCTRICA ELIXIR STRINGS OPTIWEB (.010 - .046) ● paquete de 3 juegos de cuerdas</t>
  </si>
  <si>
    <t>Accesorio indispensable para el cuidado y buen uso de las guitarras eléctricas.</t>
  </si>
  <si>
    <t>CUERDAS PARA BAJO ELÉCTRICO 5 CUERDAS ELIXIR STRINGS NANOWEB ● Muy livianas ●  escala (.045-.130)</t>
  </si>
  <si>
    <t>Accesorio indispensable para el cuidado y buen uso de los bajos eléctricos</t>
  </si>
  <si>
    <t>CUERDAS PARA BAJO ELÉCTRICO 4 CUERDAS ELIXIR STRINGS NANOWEB ● Muy livianas ●  escala (.040-.095)</t>
  </si>
  <si>
    <t>Fortalecimiento académico                                    Procesos Académicos                                                 Fomento a la Investigación</t>
  </si>
  <si>
    <t xml:space="preserve">Mac Studio ● Chip M2 Ultra de Apple  ● CPU de 24 núcleos con 16 núcleos de rendimiento y 8 de eficiencia  ● GPU de 60 núcleos  ● Neural Engine de 32 núcleos  ● 800 GB/s de ancho de banda de memoria  ● Motor multimedia: H.264, HEVC, ProRes y ProRes RAW con aceleración por hardware  ● Dos motores de decodificación de video  ● Cuatro motores de codificación de video  ● Cuatro motores de codificación y decodificación ProRes ● 64 GB de memoria unificada ● SSD de 1 TB
</t>
  </si>
  <si>
    <t>Computador para el estudio de grabación, donde se recibe toda la señal pertinente al proceso de la cadena de grabación y edicion.</t>
  </si>
  <si>
    <t xml:space="preserve">Avid Pro Tools Ultimate 1-Year Subscription </t>
  </si>
  <si>
    <t xml:space="preserve">Software utilizado en el computador principal del estudio de grabación para el correcto funcionamiento de los equipos de audio y para las asignaturas del area de tecnologías y emprendimiento del programa Licenciatura en Música. </t>
  </si>
  <si>
    <t>TV SAMSUNG CU7000 Crystal UHD 50 pulgadas 2023</t>
  </si>
  <si>
    <t>Pantalla principal para el control room del estudio de grabacion. En esta se proyectará de forma adecuada la inforrmacion pertinente para que los estudiantes dentro del mismo espacio puedan tomar las practicas de las asignaturas del area de formación Tecnología y emprendimiento.</t>
  </si>
  <si>
    <t>Monitor Samsung FHD de 27" con panel IPS, frecuencia de actualización de 240 Hz y tiempo de respuesta de 1ms(GtG)</t>
  </si>
  <si>
    <t>Pantalla secundaria para el control room del estudio de grabacion. En esta se proyectará de forma adecuada la inforrmacion pertinente para que el docente y/o ingeniero de mezcla visualice de primera instancia la información que se proyectará en la pantalla principal del estudio.</t>
  </si>
  <si>
    <t>Teclado Magic Keyboard with touch ID.</t>
  </si>
  <si>
    <t>Accesorio indispensable para el uso y correcto funcionamiento del equipo principal del estudio de grabación</t>
  </si>
  <si>
    <t>MOUSE TRACKBALL LOGITECH MX ERGO (FLOW)  ● Inalámbrico USB o Bluetooth  ● Batería  ● Recargable  ● 8 Botones</t>
  </si>
  <si>
    <t>CONSOLA AUDIENT ASP4816-HE 16-channel Recording Console - Heritage Edition ● Type: Analog Mixer ● Channels: 16 ● Faders: 48 (16 Mic Long-throw, 16 Line Short-throw, 16 Bus Long-throw) ● Inputs - Mic Preamps: 16 x XLR
● Phantom Power: Yes, 16 channels, individually assignable ● Inputs - Line: 16 x TRS ● Inputs - Other: 4 x XLR (EXT In), 2 x XLR (DAW), 4 x TRS (Mix Insert) ● Outputs - Main: 8 x XLR (4 pairs) ● Outputs - Direct: 3 x DB25 (Subgroups/Bus) ● Aux Sends: 6 x Sends, 2 x Cue Buses ● Busses/Groups: 16 ● Other I/O: 1 x 1/4" (footswitch) ● Talkback: Yes ● EQ Bands: 4-band ● Signal Processing: Dynamics, Compressor, Drive, Low Bump, High Lift ● Power Source: Standard IEC AC cable ● Height: 13.1" ● Width: 42.9" ● Depth: 39.1" ● Manufacturer Part Number: ASP4816HE</t>
  </si>
  <si>
    <t>Consola y motor principal del estudio de grabación. En este equipo se llevará a cabo todos los procesos de grabación, inclusive los de una orquesta completa, con sus pre amplificadores y canales expansores,  por su complejidad en cuanto a los procesos de conversion análoga/digital y la cantidad de entradas y salidas de audio disponibles para dicho fin.</t>
  </si>
  <si>
    <t xml:space="preserve">ANTELOPE AUDIO GALAXY 32 SYNERGY CORE. 32 canales de entrada analógica a través de 4 conectores D-Sub 25 con conmutador de acoplamiento AC/DC (estándar TASCAM); 32 canales de salida analógica a través de 4 conectores D-Sub 25 con acoplamiento DC (estándar TASCAM); Dante™ audio sobre IP con puerto primario para transferencia de audio a largas distancias y un puerto secundario en espejo para redundancia; 2 puertos HDX (24 bits, 192 kHz): hasta 64 canales de E/S para integración con Pro Tools HD / HDX; Puerto Thunderbolt™ 3 con controladores personalizados para macOS y Windows para un rendimiento de baja latencia en aplicaciones DAW nativas; E/S digitales: 64 canales de MADI óptico, 8 canales de ADAT y 2 canales a través de S/PDIF; E/S de sincronización: 1 entrada de palabra/reloj de bucle, 2 salidas de palabra/reloj de bucle, 1 entrada de 10 М; 1 salida de monitor estéreo dedicada a través de ¼ TRS. 
RELOJ Y CONVERSIÓN
Tecnología patentada AFC™ (Acoustically Focused Clocking) de 64 bits que ofrece una imagen estéreo espaciosa con una separación distintiva para un nivel de detalle inigualable; Conversión A/D y D/A de alta resolución que garantiza grabaciones sin artefactos y convertidores de calidad de masterización con una reserva de 130 dB para una escucha crítica sin coloración ni degradación de la señal.
PROCESAMIENTO DE EFECTOS EN TIEMPO REAL
Colección de 37 efectos Synergy Core modelados a partir de equipos de estudio analógicos clásicos y raros; Plataforma Synergy Core incorporada propietaria con 6 chips DSP y 2 chips FPGA para procesamiento de efectos en tiempo real con latencia imperceptible; Hasta 128 instancias de efectos en tiempo real por sesión cargadas simultáneamente.
</t>
  </si>
  <si>
    <t>Conversor de señal analogica a digital que permite interconectar la consola con el equipo principal del estudio de grabación, asi como la interconexión con futuras consolas dentro de otro tipo de espacios como el auditorio principal. Este equipo es indispensable para el uso y correcto funcionamiento de los sistemas de grabación que se relacionan en el estudio.</t>
  </si>
  <si>
    <t>Focusrite ISA828 MKII 8-channel Mic Preamp  ● Tipo de preamplificador: De Estado sólido  ● Número de canales: 8  ● Phantom power: Sí  ● Ecualizador: Filtro de paso alto (75 Hz, 18 dB/octava, conmutable por canal)  ● Frecuencia de muestreo: Hasta 192 kHz  ● Profundidad de bits: Hasta 24 bits  ● Entradas analógicas: 8 x XLR, 12 x 1/4" (8 líneas, 4 instrumentos), 1 x DB-25 de 8 canales (8 canales)  ● Salidas analógicas: 1 x DB-25 (8 canales)  ● Respuesta frecuente: 20 Hz-20 kHz (±0,1 dB)  ● Software: Control RedNet  ● Espacios de rack: 2U  ● Fuente de alimentación: Cable de CA estándar IEC</t>
  </si>
  <si>
    <t>Interfaz y preamplificador dedicado a la expansión de canales para la consola principal y la interconexión en unas futuras salas de grabación y/o ell auditorio. Equipo indispensable para el uso y correcto funcionamiento de los sistemas de grabación que se relacionan en el estudio.</t>
  </si>
  <si>
    <t>Focal Shape Twin Dual 5 inch Powered Studio Monitor with Passive Radiators - Pair</t>
  </si>
  <si>
    <t>Monitores de escucha profesional indispensables para los procesos de grabación, edicion, mezcla, masterización y demás procesos vistos dentro del area de formación tecnológica y de emprendimiento. Equipo indispensable para el uso y correcto funcionamiento de los sistemas de grabación que se relacionan en el estudio.</t>
  </si>
  <si>
    <t>Camilo Silva Dual All Discrete Class A Mic Preamplifier</t>
  </si>
  <si>
    <t>Pre amplificador de señal analogica a digital que permite interconectar la consola a 2 canales más, dedicado a la expansión de canales para la consola principal y la interconexión en unas futuras salas de grabación y/o ell auditorio. Equipo indispensable para el uso y correcto funcionamiento de los sistemas de grabación que se relacionan en el estudio.</t>
  </si>
  <si>
    <t>Universal Audio 4-710d 4-channel Microphone Preamp &amp; Compressor</t>
  </si>
  <si>
    <t>Pre amplificador de señal analogica a digital que permite interconectar la consola a 2 canales más,  dedicado a la expansión de canales para la consola principal y la interconexión en unas futuras salas de grabación y/o ell auditorio. Equipo indispensable para el uso y correcto funcionamiento de los sistemas de grabación que se relacionan en el estudio.</t>
  </si>
  <si>
    <t>Empirical Labs EL8 Distressor Compressor/Limiter</t>
  </si>
  <si>
    <t>Procesadores de audio dedicados a la conversion de señal analogica/digital, los cuales brindan una alta calidad en el flujo de señal de audio trabajada en el estudio. Equipo indispensable para el uso y correcto funcionamiento de los sistemas de grabación que se relacionan en el estudio.</t>
  </si>
  <si>
    <t>Furman M-8X AR 15A Voltage Regulator</t>
  </si>
  <si>
    <t>Reguladores de voltaje primarios para proteger los equipos dentro de los sistemas de corriente electrica. Equipo indispensable para el uso y correcto funcionamiento de los sistemas de grabación que se relacionan en el estudio.</t>
  </si>
  <si>
    <t>Radial ProD2 2-channel Passive Instrument Direct Box</t>
  </si>
  <si>
    <t>Implemento de audio dedicados a la correcta conversion de señal analogica/digital, el cual brindan una alta calidad en el flujo de señal de audio trabajada en el estudio. Equipo indispensable para el uso y correcto funcionamiento de los sistemas de grabación que se relacionan en el estudio.</t>
  </si>
  <si>
    <t>Radial ProDI 1-channel Passive Instrument Direct Box</t>
  </si>
  <si>
    <t>Implemento de audio dedicado a la correcta conversion de señal analogica/digital, el cual brindan una alta calidad en el flujo de señal de audio trabajada en el estudio. Equipo indispensable para el uso y correcto funcionamiento de los sistemas de grabación que se relacionan en el estudio.</t>
  </si>
  <si>
    <t>Bases para microfonos Estudio AtlasIED TB3664 Tripod Stand and Boom Kit</t>
  </si>
  <si>
    <t>Bases para microfonos de estudio. Dedicada exclusivamente al manejo y manipulación de los microfonos de grabación dentro del estudio, ya que estos cuentan con necesidades especificas que se cumplen dentro de este item. Equipo indispensable para el uso y correcto funcionamiento de los sistemas de grabación que se relacionan en el estudio.</t>
  </si>
  <si>
    <t>Base para estudio profesional Ultimate Support MC-125 Professional Studio Boom Microphone Stand</t>
  </si>
  <si>
    <t>Monitoreo Para estudio Hear Technologies Hear Back OCTO Four Pack</t>
  </si>
  <si>
    <t>Implemento de audio dedicados a la correcta monitorización de señal para los musicos que van a realizar las prácticas de grabación. Este equipo brinda una alta calidad en el flujo de señal de audio trabajada en el estudio. Equipo indispensable para el uso y correcto funcionamiento de los sistemas de grabación que se relacionan en el estudio.</t>
  </si>
  <si>
    <t>Audifonos Audio-Technica ATH-M20x Closed-back Monitoring Headphones</t>
  </si>
  <si>
    <t>ALVA OK0200PRO CABLE ÓPTICO - 2 METROS</t>
  </si>
  <si>
    <t>Cable interconector de las señales de los equipos de audio mencionados anteriormente y el computador principal del estudio. Elemento indispensable para el uso y correcto funcionamiento de los sistemas de grabación que se relacionan en el estudio.</t>
  </si>
  <si>
    <t>Cable Thunderbolt 3 Apple 0.8m</t>
  </si>
  <si>
    <t>Cable XLR Mogami Gold Studio para Micrófono (7.6m)</t>
  </si>
  <si>
    <t>Cable interconector de las señales de los equipos de audio mencionados anteriormente y cada uno de los microfonos en las etaas de grabación exclusivas del estudio. Elemento indispensable para el uso y correcto funcionamiento de los sistemas de grabación que se relacionan en el estudio.</t>
  </si>
  <si>
    <t>Mogami Gold Instrument 06 Straight to Straight Instrument Cable - 6 foot</t>
  </si>
  <si>
    <t>Cable Mogami Gold Studio TRS a TRS (9 Metros) Balanceado</t>
  </si>
  <si>
    <t>Mogami PJM - Cables patch Bantam</t>
  </si>
  <si>
    <t>Cables de poder 1.8mts</t>
  </si>
  <si>
    <t>Cables de energía para alimentar de señal electrica los equipos mencionados anteriormente</t>
  </si>
  <si>
    <t>AKG C414 XLII Micrófono de Condensador (PAR)</t>
  </si>
  <si>
    <t xml:space="preserve">Microfonos profesionales de grabación, dedicados a los procesos de grabación dentro del estudio. Equipos indispensables para la correcta captura de la señal de audio para su posterior procesamiento de audio. </t>
  </si>
  <si>
    <t>Shure DMK57-52 Drum Microphone Bundle with Stands and Cables</t>
  </si>
  <si>
    <t>Electro-Voice RE20 Dynamic</t>
  </si>
  <si>
    <t>Sennheiser MD 421-II Cardioid Dynamic Microphone</t>
  </si>
  <si>
    <t>Shure SM7B Cardioid Dynamic Vocal Microphone</t>
  </si>
  <si>
    <t>Cloud Microphones Cloudlifter CL-1 1-channel Mic Activator</t>
  </si>
  <si>
    <t>Audio-Technica AT4050 Large-diaphragm Condenser Microphone</t>
  </si>
  <si>
    <t>Neumann U87 Ai Micrófono de Condensador Multipatrón</t>
  </si>
  <si>
    <t xml:space="preserve">Microfono profesional de grabación, dedicado a los procesos de grabación dentro del estudio. Equipos indispensables para la correcta captura de la señal de audio para su posterior procesamiento de audio. Elemento estrella y bandera del estudio dentro de los procesos de captura de señal. </t>
  </si>
  <si>
    <t>Mesa para la consola Studio Desk, diseñada a medida para la consola CONSOLA AUDIENT ASP4816-HE 16-channel Recording</t>
  </si>
  <si>
    <t>Accesorio indispensable para el uso y correcto funcionamiento del equipo principal del estudio de grabación,  diseñada a medida para la consola CONSOLA AUDIENT ASP4816-HE 16-channel Recording</t>
  </si>
  <si>
    <t>Ugreen Hub usb 3.0 alimentado</t>
  </si>
  <si>
    <t>Elemento interconector de las señales de los equipos de audio mencionados anteriormente y el computador principal del estudio. Elemento indispensable para el uso y correcto funcionamiento de los sistemas de grabación que se relacionan en el estudio.</t>
  </si>
  <si>
    <t xml:space="preserve">Estudio de necesidad de espacios </t>
  </si>
  <si>
    <t>Estudio de necesidades</t>
  </si>
  <si>
    <t>Estudio realizado por profesionales y empresas idoneas en el diseño y construcción de estudios de grabación donde se presentan todas las necesidades y posibilidades con relación al espacio y obra a trabajar. Esto para la posterior ejecución de la etapa de construcción y entrega final del estudio de grabación, la cual podría llegarse a hacer por las mismas personas que realizan el estudio, en conjunto con los contratistas que se encuentran desde ya trabajando en el proyecto.</t>
  </si>
  <si>
    <t>Ejecución del estudio de necesitades, totales y/o provisionales</t>
  </si>
  <si>
    <t>Etapa de ejecución de la obra y las propuestas presentadas dentro del estudio de necesidades de espacios</t>
  </si>
  <si>
    <t>Procesos Académicos y desarrollo de actividades</t>
  </si>
  <si>
    <t>Allen &amp; Heath Qu-16 16-channel Digital Mixer</t>
  </si>
  <si>
    <t>Consola de audio para las presentaciones en vivo de los estudiantes, docentes y/o presentaciones de artistas y grupos invitados dentro de cualquier espacio de la universidad y/o en eventos extracurriculares del programa de Licenciatura en música.</t>
  </si>
  <si>
    <t>DW Collector's Series 5-piece Shell Pack and Hardware Pack - Black Galaxy FinishPly</t>
  </si>
  <si>
    <t>Instrumento musical indispensable para la correcta grabación de audio de este dentro del estudio de grabación, así como para la utilizacion de este en eventos y presentaciones importantes de los estudiantes del programa Lic en música.</t>
  </si>
  <si>
    <t>TAPETE MEINL NEGRO PARA BATERIA MDR-BK</t>
  </si>
  <si>
    <t>Elemento necesario para la correcta utilización de la batería acústica dentro del estudio de grabación, así como para la utilizacion de este en eventos y presentaciones importantes de los estudiantes.</t>
  </si>
  <si>
    <t>Baquetas para bateria VIC FIRTH 5B BAQUETAS PARA BATERIA PUNTA DE MADERA (PAR)</t>
  </si>
  <si>
    <t>Elemento necesario para la correcta utilización de la batería acústica dentro del estudio de grabación, así como para la utilizacion de este en eventos y presentaciones importantes de los estudiantes del programa Lic en música.</t>
  </si>
  <si>
    <t>Bose L1 Pro16 Portable Line Array PA System with Subwoofer</t>
  </si>
  <si>
    <t>Sistema de audio para las presentaciones en vivo de los estudiantes, docentes y/o presentaciones de artistas y grupos invitados dentro de cualquier espacio de la universidad y/o en eventos extracurriculares del programa de Licenciatura en música.</t>
  </si>
  <si>
    <t>On-Stage SNK164100V2 16x4 XLR Stage Snake - 100 foot</t>
  </si>
  <si>
    <t>Sistema de cables interconector de señal para la consola de audio en eventos en vivo y los microfonos y/o instrumentos que se vayan a presentar</t>
  </si>
  <si>
    <t>Base para microfono - sonido en vivo PROEL RSM195BK</t>
  </si>
  <si>
    <t>Bases para microfonos para uso de eventos y sonido en vivo.</t>
  </si>
  <si>
    <t>Cable XLR para eventos en vivo proel x 6mts</t>
  </si>
  <si>
    <t>Cables de audio para uso de eventos y sonido en vivo.</t>
  </si>
  <si>
    <t>Cable XLR para eventos en vivo x 20mts</t>
  </si>
  <si>
    <t>Cables linea para eventos x 10mts</t>
  </si>
  <si>
    <t>Cables de audio para instrumentos musicales para eventos y sonido en vivo.</t>
  </si>
  <si>
    <t>Cajas directas Wihirlwind IMP2</t>
  </si>
  <si>
    <t>Cabina Activa Bluetooth 10 Pulgadas Vento RVX10BT</t>
  </si>
  <si>
    <t>Estand o Trípode para bafles AudioPro STAND1</t>
  </si>
  <si>
    <t>Conga LP - Galaxy Giovanni Signature</t>
  </si>
  <si>
    <t>Quinto LP - Galaxy Giovanni Signature</t>
  </si>
  <si>
    <t>Stand para juego de conga y quinto Gibraltar 9517</t>
  </si>
  <si>
    <t>Set de timbal latino LP A256 LP Aspire ● timbales de 13" y 14" ● Timbales with Adjustable Tilting Timbale Stand, Cowbell, Drum Key, and Sticks - Chrome</t>
  </si>
  <si>
    <t>Baquetas para timbal VIC FIRTH TMB1 (PAR)</t>
  </si>
  <si>
    <t>Tambor alegre ● Materiales: Madera maciza. Parche de cuero de chivo o carnero, tensionado con bejucos, cuerdas y cuñas. ● Dimensiones aproximadas: Alto: 65 cms, Diámetro superior: 32 cms, Diámetro inferior: 20 cms. ● Acabado: Lacado transparente. ● Color: Natural (los colores varían teniendo en cuenta que las materias primas provienen de fuentes naturales).</t>
  </si>
  <si>
    <t>Apropiado para interpretación por parte de músicos profesionales y aficionados, actividades pedagógicas o lúdicas de niños y adultos.</t>
  </si>
  <si>
    <t>Tambor llamador ● Materiales: Madera maciza. Parche de cuero de chivo o carnero, tensionado con bejucos, cuerdas y cuñas. ● Dimensiones aproximadas: Alto: 37 cms, Diámetro superior: 26 cms, Diámetro inferior: 20 cms. ● Acabado: Lacado transparente. ● Color: Natural (los colores varían teniendo en cuenta que las materias primas provienen de fuentes naturales).</t>
  </si>
  <si>
    <t>Maracón ● Materiales: Totumo, semillas de achira y madera maciza torneada. ● Dimensiones aproximadas: Diámetro 14 cms., alto 28 cms. ● Acabado: Natural. ● Color: Natural (los colores varían teniendo en cuenta que las materias primas provienen de fuentes naturales).</t>
  </si>
  <si>
    <t>Clave Africana ● Materiales: Madera de alta densidad ● Baqueta: Largo 26.5 cms., diámetro 2,5 cms. ● Clave: Largo 30.2 cms., diámetro 4.5 cms. ● Acabado: Lacado transparente mate. ● Color: Natural (los colores varían teniendo en cuenta que las materias primas provienen de fuentes naturales) ● Empaque: Funda de tela con estampación.</t>
  </si>
  <si>
    <t>Principalmente utilizada para interpretar el patrón de clave musical latina. A diferencia de la clave sencilla, posee mayor tamaño, una caja sonora longitudinal y un centro hueco en el que, al hacer cámara con la mano, es posible modificar el sonido. El proceso desarrollado para la elaboración de las perforaciones internas mejora las cualidades acústicas del instrumento (intensidad y timbre) y su apariencia estética. El diseño de la baqueta además de ergonómico, facilita la interpretación.</t>
  </si>
  <si>
    <t xml:space="preserve">Bongos LP Aspire ● Havana Cafe with Brushed Nickel Hardware ● 6.75" y 8" ● Siam Oak Bongos with Natural Rawhide Heads and EZ Curve Rims </t>
  </si>
  <si>
    <t>GUIRO LP MERENGUE 12" 1/2 LP305 con TRINCHE LP GUIRA CORTO LP334 P</t>
  </si>
  <si>
    <t>GÜIRO MICHE CALABAZA MEDIANO NATURAL</t>
  </si>
  <si>
    <t>Amplificador de bajo Laney Rb3 ● (65W) ● MP3 / Aux en Salida ● XLR DI - balanceada ● 65 vatios RMS ● 1 controlador personalizado de 12 "+ bocina HF ● Un canal solo ● Compresor de a bordo ● Bucle de efectos ● Ecualizador de 3 bandas con medios paramétricos</t>
  </si>
  <si>
    <t xml:space="preserve">Amplificador de Guitarra Eléctrica Laney Lx120R Twin ● (120W) ● ecualizador independiente para cada canal, salida de lí­nea socket, loop de efectos, salida de altavoces, entrada de CD y reverb a bordo de alta calidad. Además posee protecciones de metal negro en las esquinas, rejilla metálica y patas de goma. ● POTENCIA (WATTS) 120 watts ● MEDIDA PARLANTE 2 x 12 pulgadas ● SALIDAS Para parlante externo, Pre Amp Out y enví­o de efecto, todas en formato jack 1/4 pulgada ● DIMENSIONES 670 x 475 x 275 mm. ● ENTRADAS De instrumento, footswitch, retorno de efecto y Power Amp IN, todas en formato jack 1/4 pulgada, además, posee entrada CD/Line RCA L-R ● EFECTOS Reverb y distorsión ● CONTROLES DE TONO / VOLUMEN </t>
  </si>
  <si>
    <t xml:space="preserve">Impuestos de importación de productos. Valor aproximado </t>
  </si>
  <si>
    <t>Silla para estudio de grabación, mesa de mezcla principal ● Sillon PC Escritorio 65x76x112-121cm Negro ● Peso máximo soportado: 120 kg, Alto 121.5 cm, Ancho 65.5 cm, Fondo 76.5 cm ● Material del tapiz: PU+PVC+mesh ● Material de la estructura: Madera ● Color: Negro ● Altura regulable ● Cuenta con apoyabrazos ● Medidas: 121.5x65.5x76.5cm ● Estilo deco ● Ejecutivo Urbano</t>
  </si>
  <si>
    <t>Silla para clases de guitarra ● Silla interlocutora isósceles negra ● Alto: 80 cm, Ancho: 50 cm, Fondo: 40 cm ● Material estructura: Nylon ● Altura hasta asiento: 50 cm ● Color: Negro ● Material relleno: Espuma ● Material: Paño</t>
  </si>
  <si>
    <t>Archivador Metálico Horizontal 2 Gavetas  ● Material: Lámina Cold Rolled de calibre 24.  ● Acabados: Pintura electrostática ● correderas Full Extension ● sistema de seguridad tipo trampa ● anti-vuelco y chapa de acción con llave.● Alto: 76 centimetros. ● Ancho: 90 centimetros. ● Fondo: 50 centimetros.</t>
  </si>
  <si>
    <t>Archivador metálico horizontal de 2 gavetas. Con chapa de seguridad en la parte superior, indispensable para el almacenamiento de cajas de archivo, instrumentos musicales, accesorios y todo lo relacionado con los implementos solicitados  para el programa que tenga un alto valor y deba ser guardado con su respectiva seguridad.</t>
  </si>
  <si>
    <t>Cuidado de equipos</t>
  </si>
  <si>
    <t>Estantería De Carga Liviana  ● Material: Estante metálico fabricado en Lámina Cold Rolled de calibre 24 con procesos de desengrase por aspersión y fosfato. ● Acabados: Recubierto con pintura electrostática horneable de alta resistencia. ● Cada entrepaño resiste hasta 50 Kilogramos de carga uniformemente distribuida. ● Cuenta con uniones temporales de tuerca y arandela. ● Alto: 200 cms. ● Ancho: 92 cms. ● Fondo: 40 centimetros.</t>
  </si>
  <si>
    <t>Estantería liviana o anaquel metálico de 200 cm de alto x 40 cm de fondo, indispensable para el almacenamiento de cajas de archivo, instrumentos musicales, accesorios y todo lo relacionado con los implementos solicitados  para el programa.</t>
  </si>
  <si>
    <t>COMPUTADOR DE ESCRITORIO - SALA INFORMATICA TECNOLOGÍAS DE AUDIO Y EMPRENDIMIENTO                                                                                                                                                                                                                     ASUS INTEL CORE I5-10210U SSD 1TB + HDD 1TB RAM 24GB LED 22 FHD ● MARCA: ASUS ● MODELO: V241EAK-BA083D ● PROCESADOR: INTEL CORE I5 10210U DE 10ᵃ GENERACION ● CANTIDAD DE NUCLEOS: 4 ● CANTIDAD DE SUBPROCESOS: 8 ● VELOCIDAD BASICA: 1.60GHZ ● VELOCIDAD MAXIMA: 4,20GHZ ● GRAFICOS: GRAFICOS UHD INTEL® CORE™ PARA PROCESADORES INTEL® DE 10ᵃ GENERACION ● TIPO DE ALMACENAMIENTO DISCO 1: SSD 1TB M.2 NVME GEN3 PCI-E ● TIPO DE ALMACENAMIENTO DISCO 2: HDD 1TB SATA 6 GB/S 128MB DE CACHÉ 2.5 ● CAPACIDAD DE RAM: 24GB DDR4 3200MHZ ● PANTALLA: 22" FULL HD (1920 X 1080) LCD 250 NITS 60HZ ● WI-FI: 5(802.11AC) (DUAL BAND) 2*2 ● BlLUETOOTH®: 5.1
CAMARA: 720P HD ● AUDIO: ALTAVOCES INTEGRADOS ● PUERTOS: 1 CONECTOR DE AUDIO COMBINADO de 3,5 MM, 1x ETHERNET GIGABIT RJ45
2x HDMI 1.4, 4x USB 3.2 GEN 1 TIPO-A, MOUSE Y TECLADO ALÁMBRICOS</t>
  </si>
  <si>
    <t xml:space="preserve">Laboratorio de audio diseñado para la realización de las clases teorico/prácticas del componente tecnologías de audio y emprendimiento. En este espacio se ubicarían los computadores solicitados, así como las interfaces de audio, controladores MIDI, monitores de audio, y algunos otros equipos con los que ya se cuenta en el programa Lic en Música. Lo anterior con el fin de establecer un espacio especifico para estos instrumentos musicales y evitar los inconvenientes de trasteo de estos desde el almacen al aula, ya que esto genera deterioro en los mismo y perdida de tiempo para el correcto desarrollo de las clases.                                                                                                                                                                                                                                                                  NOTA: Es necesario dotar esta sala con sus respectivas mesas, sillas, conectividad, cableado, ups y todo lo pertinente para su buen funcionamiento </t>
  </si>
  <si>
    <t>Mantenimiento y Cuidado de equipos</t>
  </si>
  <si>
    <t>Servicios técnicos de mantenimiento y cuidado de los instrumentos y equipos musicales.</t>
  </si>
  <si>
    <t>Servicio técnico</t>
  </si>
  <si>
    <t>Semestral</t>
  </si>
  <si>
    <t>Servicio técnico especializado para el mantenimiento y cuidado de los instrumentos musicales y equipos de audio adquiridos por el programa Lic en música.</t>
  </si>
  <si>
    <t>Media</t>
  </si>
  <si>
    <t>Impulso a la movilidad nacional e internacional de estudiantes y docentes en doble vía</t>
  </si>
  <si>
    <t xml:space="preserve">Movilidad saliente de docente y estudiantes Licenciatura en Español e Inglés </t>
  </si>
  <si>
    <t>Transporte 
Viáticos</t>
  </si>
  <si>
    <t xml:space="preserve">Lugar: Universidad Santiago de Cali 
Docentes: 2
Estudiantes: 35
El programa de Licenciatura en Español e Inglés requiere fortalecer las relaciones de cooperación entre Instituciones de Educacion Superior por ello se busca movilidades donde el ciclo básico, la pedagogia y la investigacion en el aula sean la base del conocimiento. En la Licenciatura en Lenguas Extranjeras ( Inglés, Francés), se ofertan componentes afines para los estudiantes en el componente de módulo Psicologia del desarrollo, en el cual se propone un compartir de estrategias pedagogicas, impactando movilidad saliente, proyección social, internacionalización e investigaciones. 
</t>
  </si>
  <si>
    <t xml:space="preserve">Alta </t>
  </si>
  <si>
    <t xml:space="preserve">Movilidad saliente de docente </t>
  </si>
  <si>
    <t>Lugar: Medellín
Docentes: 1
Estudiantes: 1
Participación de un docente y un estudiante del programa Licenciatura en Español e Inglés como orientadores de una sesión del componente de Módulo Ciclo Vital 3 a 6 años en el programa Licenciatura en Educación Infantil de la Universidad San Buenaventura</t>
  </si>
  <si>
    <t xml:space="preserve">Semestral </t>
  </si>
  <si>
    <t>Lugar: Por definir 
Movilidad: 1 docente
Ponencia del director del Grupo de Investigación Edubeat, socializando el desarrollo del  Taller intensivo de inmersión en inglés, para el mejoramiento de las competencias comunicativas y el aprendizaje experiencial, realizado en el mes de julio de 2023.</t>
  </si>
  <si>
    <t xml:space="preserve">Misión </t>
  </si>
  <si>
    <t xml:space="preserve">Anual </t>
  </si>
  <si>
    <t xml:space="preserve">Lugar: ICESI 
Docente: 2
Visita de reconocimiento al English Learning Center, con el fin de conocer el ambiente de aprendizaje que ha favorecido el desarrollo de la Competencia Comunicativa en inglés de los estudiantes de la universidad y aplicar estas buenas prácticas en el Centro de recursos Unimayor, aumentando el impacto de un segundo idioma en la </t>
  </si>
  <si>
    <t xml:space="preserve">Lugar: ICESI 
Docente: 3
Establecer vinculos con otras instituciones de educación superior y fomentar el trabajo red estableciendo compromisos con docentes y estudiantes en temas como Investigaciones y Movilidad entrante y saliente de los programas Licenciatura en Lenguas estranjeras: Inglés, Licenciatura en Literatura y Lengua Castellana y Licenciatura en Educación Basica Primaria.
</t>
  </si>
  <si>
    <t xml:space="preserve">Fortalecimiento academico e investigativo 
</t>
  </si>
  <si>
    <t>1ER SALÓN LITERARIO FACULTAD DE EDUCACIÓN</t>
  </si>
  <si>
    <t>Logística del evento, servicio de cateing y recordatorio</t>
  </si>
  <si>
    <t>1ER ENCUENTRO DE ESTRATEGIAS PEDAGÓGICAS PRA EL SIGLO XXI</t>
  </si>
  <si>
    <t xml:space="preserve">CAPACITACIONES </t>
  </si>
  <si>
    <t>Capacitaciones orientadas a docentes de UNIMAYOR y estudiantes de la Facultad de educacion, en temas como resultados de aprendizaje, pedagogia, neuroeducación, entre otros.</t>
  </si>
  <si>
    <t xml:space="preserve">REFRIGERIOS ACTIVIDADES FACULTAD DE EDUCACIÓN EN LOS PROGRAMAS: LICENCIATURAS EN ESPAÑOL E INGLÉS, LICENCIATURA EN MÚSICA Y PROGRAMA DE EXTENSIÓN DE INGLÉS  </t>
  </si>
  <si>
    <t>Refrigerios para estudiantes en la actividad de inicio de semestre con primiparos en el primer y segundo semestre 2024 en las Licenciaturas en Español e Inglés y en Música,  Actividades de socializacion de sus proyectos de clase y celebracion del dia del niño en a los estudiantes que asisten en presencialidad al Programa de extension de inglés.</t>
  </si>
  <si>
    <t xml:space="preserve">Impulso a la movilidad nacional e internacional de estudiantes y docentes en doble vía </t>
  </si>
  <si>
    <t xml:space="preserve">ASCOFADE </t>
  </si>
  <si>
    <t>Pago de membresía anual</t>
  </si>
  <si>
    <t xml:space="preserve">Cuota de afiliación y membresía a la Asociación Colombiana de Facultades de Educación – ASCOFADE. Se constituye por las Facultades de Educación u otras unidades académicas dedicadas a la formación de educadores dentro de instituciones de Educación Superior Colombianas. Estas instituciones o unidades académicas cuentan con programas que tienen el reconocimiento del Estado Colombiano y han solicitado voluntariamente su admisión a la Asociación. En el mismo sentido, éstas se acogen a los Estatutos vigentes de la Asociación durante su permanencia en la misma.
</t>
  </si>
  <si>
    <t>PROGRAMA YMCA COLead3rs (AGENTES CULTURALES)</t>
  </si>
  <si>
    <t xml:space="preserve">Asistente de apoyo a los procesos de enseñanza y fortalecimiento del idioma Inglés y las metodologías de enseñanza del idioma, en TODOS los programas de la Institución y del Programa de extension de inglés. </t>
  </si>
  <si>
    <t>Procesos academicoss</t>
  </si>
  <si>
    <t>British COMPRA DE PRUEBAS APTIS</t>
  </si>
  <si>
    <t xml:space="preserve">la British Council provee los servicios de la plataforma donde corre el examen en el cual la UNIMAYOR, ofrece las medidas de seguridad necesarias para garantizar la correcta administración de la prueba, mediante un modelo de prestación de servicios . Para el 2024 se adquieren 100 pruebas </t>
  </si>
  <si>
    <t xml:space="preserve">Acciones para garantizar la salud del trabajador </t>
  </si>
  <si>
    <t xml:space="preserve">Por orientaciones de salud ocupacional se solicita el cambio de silla para la auxiliar administrativa </t>
  </si>
  <si>
    <t>ARCHIVADOR METALICO HORIZONTAL: con una doble capacidad de archivo por gaveta que soportan 70 kilos. Medias generales de linea 1.34 mts alto x 0.46 mts frente x 0.60 mts fondo. Con 4 Gavetas. Fabricado con Lámina de acero Cold Rolled / Galvanizado. Acabados Pintura en polvo con aplicacion electrostática horneable Contiene Cerradura de seguridad -tio trampa 1 cerradura por mueble. Niveladores antideslizantes para trabajo pesado</t>
  </si>
  <si>
    <t>Organización y archivo de las hojas de vida academicas de los estudiantes del programa Licenciatura en Música de la Facultad de Educación.</t>
  </si>
  <si>
    <t xml:space="preserve">Fortalecimiento academico e investigativo </t>
  </si>
  <si>
    <t xml:space="preserve">CAMARA Nikon Z30 Mirrorless 4K con lente 16-50mm + Memoria 64Gb de 100Mb/s: 
Sensor CMOS de formato DX de 20,9 MP.  Vídeo UHD 4K30p y Full HD 120p. Transmisión en vivo a 60p, lapso de tiempo en la cámara. Diseño optimizado para vlogging. AF híbrido con detección de ojos y rostros. Pantalla táctil LCD. ISO 100-51200, disparo de hasta 11 fps. Micrófono estéreo incorporado. Lámpara tally y controles dedicados para selfies. Es una cámara sin espejo especialmente diseñada y optimizada para vloggers y streamers en vivo. Al combinar la notable calidad de imagen de Nikon, la grabación de video 4K y un gran sensor de formato DX de 20.9MP con un conjunto de funciones y un diseño especializados. Admite la grabación UHD 4K de hasta 30p para necesidades de video nítidas y de alta resolución. La grabación Full HD 120p también está disponible para la reproducción a cámara lenta, cuenta con grabación continua de hasta 2 horas lo que hace posible documentar eventos o cualquier otra situación que requiera tomas continuas más largas. La transmisión en vivo es posible hasta Full HD 60p o 4K 30p, y la Z30 es compatible con una variedad de aplicaciones de conferencias web, lo que significa que también puede funcionar fácilmente como una cámara web de alta calidad. </t>
  </si>
  <si>
    <t xml:space="preserve">Realización de clases virtuales del Programa de Extensión de Inglés, clases espejo de los programas Licenciatura en Español e Inglés, y Licenciatura en Música, capacitaciiones y reuniones virtuales de la Facultad de Educación, a realizarse en el espacio del Centro de recursos. </t>
  </si>
  <si>
    <t xml:space="preserve">Trípode y Monopod M5 Zomei de Aluminio:
Trípode Alt Máxima 140cm – Alt mínima 50,8cm. Monopod Alt máxima 143 cm – Alt Mínima 40cm. Carga máxima 8 kg / 17,6 libras
Material Aluminio. País / región de fabricación China. Dimensiones 45 * 12 * 12 cm. Peso 1,24 kg / 2,73 libras. Equipamiento Rotación de 360 ​​grados, Patas ajustables, Bloqueo automático, Bloqueo abatible, Plegable, Ajuste del ángulo de las piernas, Indicadores de nivelación, Cierre rápido, Pie de goma, Resistente al agua, Tipo de cabeza Cabeza de bola. Tipo Trípode y monopié. Cabeza incluida
</t>
  </si>
  <si>
    <t xml:space="preserve">
AURICULARES OVLENG GT91, con conector USB, apto videollamadas, incluye Micrófono Stereo, sonido HIFI, y audífonos con reducción de ruido, para Ordenador personal y Laptop, también funciona en dispositivos que cuenten con entrada USB y permitan conectar este tipo de audífonos. Especificaciones: Diámetro de los altavoces: 40 mm. Sensibilidad: 117 +- 3dB. Impedancia: 32 +- 10. Respuesta de frecuencia: 20Hz-20kHz. Longitud del cable: 2mt. Enchufe: USB . Color: negro. Botones: Micrófono externo, silencio, control de volumen de entrada de línea, botón de hablar. AURICULAR:  Unidad: 40 mm de diámetro (1.57inch). Impedancia: 32ohm +/- 15. Frecuencia: 20-20kHz. Sensibilidad: 108dB +/- 2 dB. Potencia máxima de entrada: 100 MW. Enchufe: conector USB. MICRÓFONO: Tipo: Condensador. Unidad: 6x5mm de diámetro. Frecuencia: 50-1600Hz. Impedancia: 2.2K Ohm. Sensibilidad: -58 +/- 2 dB. Longitud del cable: 1.8-2.0m
</t>
  </si>
  <si>
    <t xml:space="preserve">Para presentacion de pruebas Aptis y laboratorio de idiomas. </t>
  </si>
  <si>
    <t>Gestión y promoción de los recursos bibliográficos de la IUCMC</t>
  </si>
  <si>
    <t>4 equipos todo en 1 (mediateca)</t>
  </si>
  <si>
    <t>anual</t>
  </si>
  <si>
    <t>Los equipos de cómputo que actualmente tiene el CRI no funcionan de forma óptima</t>
  </si>
  <si>
    <t>Mesa para mediateca</t>
  </si>
  <si>
    <t>Compra</t>
  </si>
  <si>
    <t>Se requiere para optimizar el espacio reducido disponible en el CRI una mesa hecha a la medida que soporte los 4 equipos de cómputo</t>
  </si>
  <si>
    <t>Impulso a la movilidad nacional e internacional de estudiante y docentes en doble vía.</t>
  </si>
  <si>
    <t>Transporte, viáticos, honorarios y logística del evento.</t>
  </si>
  <si>
    <t>Salón de ilustración Sin Calabaza</t>
  </si>
  <si>
    <t>El Salón de ilustración Sin Calabaza, es un encuentro que permite visibilizar la producción realizada en diferentes componentes de módulo, además permite la vinculación con egresados y sector externo a través de la participación del Salón de ilustración, El evento busca que la práctica de la ilustración local se amplíe y consolide, fortaleciendo el sector y la profesionalización de los artistas emergentes.
 El salón de ilustración también ofrece una parrilla de actividades formativas como talleres, feria de emprendimiento, concurso de literatura y música.</t>
  </si>
  <si>
    <t>Pájara Tinta "Salón de Gráfica y Publicaciones Independientes” Talleres de creación editorial, charlas con expertos en la cadena del libro ilustrados, feria de emprendimientos, apoyo económico a la movilidad entrante"</t>
  </si>
  <si>
    <t>Desde hace dos años, Pájara Tinta se ha convertido en una actividad favorable al impulso a la movilidad entrante. Gracias esta iniciativa hemos tenido la visita de estudiantes y docentes de la universidad de Caldas, Javeriana, Antonio José Camacho y UniCauca. y alimentación en el marco del 5to salón de publicaciones independientes. En ese sentido, vale la pena sostener el evento y su oferta académica y comercial pues motiva la participación externa, de modo que impacta a la gestión de la visibilidad y promueve la creación de la producción editorial en el programa de Diseño.</t>
  </si>
  <si>
    <t>Exposición colectiva ExpoUniversidades - SCA - Febrero</t>
  </si>
  <si>
    <t>Logística del evento.</t>
  </si>
  <si>
    <t>Expofacultades es una iniciativa de la Sociedad Colombiana de arquitectos capitulo Cauca, que busca integrar y visibilizar la producción de los programas de arquitectura en la ciudad de Popayán. Al ser el programa de arquitectura Unimayor el único con acreditación de alta calidad en la región, es de vital importancia que la participación refleje los altos estándares de calidad que la institución tiene. Por esta razón para el año 2024 se proyecta la participación de 10 proyectos que vincula los componentes de módulo del área proyectual.</t>
  </si>
  <si>
    <t>Bootcamp de emprendimiento</t>
  </si>
  <si>
    <t>Honorarios y logística del evento.</t>
  </si>
  <si>
    <t>Como estrategia de fortalecimiento del emprendimiento de la Facultad de Arte y Diseño, se tiene proyectado iniciar en el año 2024 los entrenamientos “bootcamp de emprendimiento”, estos son una metodología intensiva de estudio enfocada a adquirir conocimientos prácticos y específicos relacionados con el desarrollo de generación de ideas de negocio. Esta estrategia integra componentes de módulo de los tres programas y permitirá fortalecer la modalidad en emprendimiento de la FAD y el desarrollo de la investigación creación, para el futuro desarrollo de spin off.</t>
  </si>
  <si>
    <t>Códice_2.0
Talleres de creación digital, charlas con expertos, exposición de arte digital.</t>
  </si>
  <si>
    <t>En el segundo periodo de 2017, a raíz de una inquietud sobre la creación digital, desarrollamos Códice como un evento de divulgación sobre arte mediales y diseño. En su momento tuvo buena asistencia y nos permitió conocer alginas tendencias de diseño y cultura digital que alimentaran la discusión sobre estos temas al interior del programa; inclusive nos permitieron fortalecer la construcción de los componentes Proyecto de diseño 4 y diseño interactivo. Ahora con el advenimiento de la IA, el arte generativo y la fabricación digial surge neuvamente el interés por retomar este evento y fortalecer los procesos de formación en estas áreas, además de motivar la exploración estética y proyectual de los artefactos digitales desde el enfoque de la investigación + creación.</t>
  </si>
  <si>
    <t>Espacio Fab Lab: Vertical de diseño</t>
  </si>
  <si>
    <t>Los talleres verticales son una estrategia pedagógica que permite el desarrollo de aptitudes cognitivas, como el pensamiento crítico, la resolución de problemas y la creatividad, además permite aplicar lo aprendido en aula en proyectos o situaciones reales, lo que ayuda a integrar la cotidianidad con el conocimiento académico.
 El taller vertical de la Facultad de Arte y Diseño para el año 2024 está proyectado como una actividad de integración de los talleres del ciclo de fundamentación con el laboratorio de fabricación digital, buscando el desarrollo de habilidades técnicas, la experimentación rápida y la creación de prototipos. El taller vertical se realizara en los meses de marzo y septiembre.</t>
  </si>
  <si>
    <t>Concurso lápiz dorado</t>
  </si>
  <si>
    <t>Concurso dirigido a los estudiantes de arquitectura y TDAI de las diferentes universidades de Popayán, con el objetivo de medir sus conocimientos en la expresión del dibujo a mano alzada, del mismo modo, identificar la correcta utilización de las herramientas para las representaciones gráficas.</t>
  </si>
  <si>
    <t>Concurso CRATIC</t>
  </si>
  <si>
    <t xml:space="preserve">CRATIC (Concurso de representación Arquitectónica a través de las Tecnologías de la Información y la Comunicación) está diseñado para estudiantes, docentes y egresados de los programas técnicos y tecnológicos del mundo, ejercitados en el arte de la representación, modelado y simulación de proyectos  de Arquitectura,  Ingeniería y Construcción. En general, dirigido a profesiones auxiliares y afines a la Arquitectura como lo define su institución vigilante en Colombia, el Consejo profesional Nacional de Arquitectura y sus profesiones afines (CPNAA).
El evento CRATIC nace en un impulso de los docentes del programa tecnológico en Delineantes de Arquitectura e Ingeniería de la facultad de Arte y Diseño del colegio Mayor del Cauca por rescatar las estrategias didácticas generadas por la explosión de creatividad que la emergencia sanitaria del covid 19 trajo consigo durante cuatro (4) semestres académicos, otorgando resultados exitosos especialmente en los talleres de Arquitectura del programa Tecnología en Delineantes de Arquitectura e Ingeniería, a los cuales respondieron con creces estudiantes y docentes del mismo programa, y llevarlas a un escenario tipo concurso que incentive la producción de recursos digitales de representación gráfica a distancia para demostrar que son profesionales con la capacidad de participar de proyectos de edilicia en cualquier parte del mundo.
</t>
  </si>
  <si>
    <t>Francisco León Zuñiga Bolivar</t>
  </si>
  <si>
    <t>Simposio Internacional de Diseño, Comunicación y Cultura
CALI</t>
  </si>
  <si>
    <t>Es un evento académico organizado por la Fundación Academia de Dibujo Profesional (FADP) de La Ciudad de Cali - Colombia, en el cual se realizan encuentros de semilleros de investigación y este es aprovechado por el programa Tecnología en Delineantes de Arquitectura e Ingeniería para apuntar a varios indicadores en temas de relacionamiento, internacionalización y visibilidad del currículo, movilidad de estudiantes y docentes, cooperación académica, observación de programas pares, PONENCIAS, TALLERES, entre otros.
Movilidad: 4 docentes, 10 estudiantes/cada vez</t>
  </si>
  <si>
    <t>Entregas finales de proyectos integradores FADP
CALI</t>
  </si>
  <si>
    <t>Dentro de la estrategia de cooperación planteada en el convenio Marco con la Fundación Academia de Dibujo Profesional (FADP) de La Ciudad de Cali - Colombia se realiza cada semestre un intercambio de un par de jurados evaluadores de las entregas finales de taller, el cual permite una medición sana de los estudiantes y docentes que participan del proceso.
Movilidad: 2 docentes</t>
  </si>
  <si>
    <t>Mes del patrimonio - Institución Universitaria Mayor de Cartagena
CARTAGENA</t>
  </si>
  <si>
    <t>El evento busca compartir experiencias relacionadas con patrimonio en la Institución Universitaria Mayor de Cartagena, PONENCIAS, POSTERS resultados parciales o finales de proyectos de investigación de la FAD de la IUCMC 
Movilidad: 1 docente</t>
  </si>
  <si>
    <t>Visita técnica del programa Tecnología en Delineantes de Arquitectura e Ingeniería
BOGOTÁ</t>
  </si>
  <si>
    <t>Fortalecer el relacionamiento del programa Tecnología en Delineantes de Arquitectura e Ingeniería, a través de un ejercicio de observación directa de uno de los programas pares acreditado en Alta Calidad en la Universidad Colegio Mayor de Cundinamarca en la Ciudad de Bogotá
Revisar su ejercicio dentro de la política de internacionalización del currículo, proyección social e investigación, así como ejecutar la estrategia de cooperación interinstitucional en el marco del convenio creado por los cuatro Colegios mayores de Colombia
Movilidad: 2 docentes, 10 estudiantes</t>
  </si>
  <si>
    <t>Encuentro anual de la Red Académica de Diseño</t>
  </si>
  <si>
    <t>Lugar por definir
Movildiad: 1 docente
Cada año los directores de los programas asociados a la Red Académica de Diseño realizan un encuentro para aprobar el plan organizacional anual y comentar los estados finanicieros. Además se fomenta el trabajo red y se establecen los compromisos de cada progama frente a la Red, alineados con su propios proyección e interés. En ese sentido, resutla fundamental asistir al encuentro anual y mantener la relevancia del programa frente a la organización.</t>
  </si>
  <si>
    <t>Encuentro interinstitucional UDENAR - UNIMAYOR</t>
  </si>
  <si>
    <t>Lugar: Pasto
Movilidad: 2 docentes, 30 estudiantes
Los últimos años, los mayores indices de movilidad saliente se han dado desde los componentes de Historia del Diseño, ya se aprovecha la mirada histórica y cultural frente a las transformaciones del diseño y se constrasta con otras culturas y modos de enteder de la actividad proyectual. Es así que, se planea visitar la experiencia de formación de la Universidad de Nariño y conocer su aproximación a la Innovación Social, la relación Diseño, Arte y Artesanía. La vista, enmarcada el convenio de cooperación insittuciona Udenar - Unimayor prentende explorar la posibiliade de desarrollar un proyecto de investigación foramtiva interinstucional.</t>
  </si>
  <si>
    <t>Festival Internacional de Cine de Cartagena</t>
  </si>
  <si>
    <t>Lugar: Cartagena
Movilidad: 1 docentes, 8 estudiantes
El Festival Internacional de Cine de Cartagena es la más importante vitrina de exposicón e intercambio de conocimiento sobre Cine y demás expresiones de la imagen en movimiento. Además, permite la presentación de muestras estuduantiles y la participación de talleres orientado por expertos en diferentes etapas de la producción audiovisual. En ese sentido, resulta de gran valor académico y de proyección profesional que los estudaintes del programa participen en este tipo de eventos con las realizaciones ejecutadas desde el semillero Imagen+Movimiento y os componente de módulo Proyecto III y fundamentos de Animación.</t>
  </si>
  <si>
    <t>Baja</t>
  </si>
  <si>
    <t>Festival Internacional de la Imagen.</t>
  </si>
  <si>
    <t>Lugar: Manizales
Movildad: 4 docente, 12 estudiantes
El Festival internacional de Imagen es el evento de Diseño y Artes Mediales más importante del país. Además se vincula de manera directa con el programa de Diseño Visual, la maestría en Diseño y Creación Interactiva y el Doctorado en Diseño y Creación de la Universdad del Caldas. Por ello resulta de vital importancia para cualquier investigador presentar ponencias y talleres en el marco del Festival. 
Se proyectan las siguientes actividades
Ponencia y workshop del proyecto: MOOC (recursos de proyecto de investigación)
Ponencia semillero: imagen + movimiento (recursos del grupo Rutas)
Encuentro de Consultorios de diseño (recursos movilidad)</t>
  </si>
  <si>
    <t>XIV Congreso de Enseñanza del Diseño</t>
  </si>
  <si>
    <t xml:space="preserve">Lugar: Buenos Aires, Argentina
Movildiad: 1 docente
Expositor de los resultados de  trabajo de grado de maestría en Educación </t>
  </si>
  <si>
    <t>XV Seminario Internacional de Investigacion en Diseño - SID</t>
  </si>
  <si>
    <t>Lugar: por defnir
Movilidad: 2 docentes, 4 estudiantes
Presentación de dos obras de investigación creación:
Proyecto: “Experiencias y sensaciones” Diseño de una propuesta didáctica; que promueve el aprendizaje en la inclusión, para personas con discapacidades diversas en la Fundación Fedar - Popayán 
Proyecto: "Mestizo Puro", tesis doctoral del docente Rodrigo Orozco.</t>
  </si>
  <si>
    <t>Encuentro de semilleros RAD</t>
  </si>
  <si>
    <t xml:space="preserve">Lugar: por defnir
Movilidad: 1 docente, 4 estudiantes
Presentación  proyecto: “Experiencias y sensaciones” Diseño de una propuesta didáctica; que promueve el aprendizaje en la inclusión, para personas con discapacidades diversas en la Fundación Fedar - Popayán </t>
  </si>
  <si>
    <t>4ta Escuela internacional de diseño  - ITM</t>
  </si>
  <si>
    <t>Lugar: Medellín
Movilidad: 1 docentes, 8 estudiantes
En los últimos dos años la participación de estudiantes y docentes en el Escuela Internacional de Diseño del ITM ha permito altos indicadores de movilidad, de ahí que se vea como posibilidad establecer un convenio con dicha institución. En esta oportunidad no solo espera realizar la movilidad nacional sino presntar una poneencia sobre los resultados del proyecto de investigación Mestizo Puro, tesis de doctorado del docente Rodrigo Orozco.</t>
  </si>
  <si>
    <t>VIII encuentro de Cultura Visual</t>
  </si>
  <si>
    <t>Lugar: Cali
Movilidad: 2 docentes, 10 estudiantes
Participación con ponencias y talleres al VIII encuentro de Cultura Visual de la IU Antonio José Camacho, en marco del convenio marco de colaoración.Asistencia a eventos</t>
  </si>
  <si>
    <t>5to Congreso Internacional de Investigación en Diseño</t>
  </si>
  <si>
    <t>Lugar: Bogotá
Movilidad: 2 docentes
Participación con una ponencia del proyecto de investigación: Propuesta de una estrategia de apropiación social del conocimiento para el proyecto “Educación de la Autonomía Emocional en la Primera Infancia basada en el Aprendizaje M- Learning”.</t>
  </si>
  <si>
    <t>Proyecta</t>
  </si>
  <si>
    <t>Semetral</t>
  </si>
  <si>
    <t>Lugar: Cali
Movilidad: 4 docentes
Participación de un docente del programa como evaluador de proyectos finales de carrera del programa de Diseño de la Comunicación Visual de la Javeriana Cali</t>
  </si>
  <si>
    <t>Movilidad saliente SCA - Bienal de arquitectura y urbanismo</t>
  </si>
  <si>
    <t xml:space="preserve">Lugar: Por definir
Docentes: 5
Estudiantes: 50
El programa de Arquitectura requiere de intensificar las relaciones de cooperación con redes y entidades nacionales del sector de la arquitectura e ingeniería. En el marco del convenio con la SCA (Sociedad Colombiana de arquitectos), el programa de Arquitectura para el año 2024 tiene como estrategia fortalecer la visibilización de todos sus procesos, por esta razón y pro de genera movilidades que impacten varias actividades sustantivas y la docencia se busca participar de los eventos académicos de la SCA en octubre. La realización de esta movilidad impacta directamente: ejecución de convenio, movilidad entrante y saliente, internacionalización e investigaciones. 
</t>
  </si>
  <si>
    <t>Movilidad talleres programa de arquitectura</t>
  </si>
  <si>
    <t>Movilidad saliente.
Docentes: 6
Estudiantes: 60
Misión académica como estrategia de educación activa y diferencial para ofrecer la oportunidad de conocer, experimentar, crecer y construir conocimientos en otra ciudad a través del aprendizaje vivencial de entornos sociales y culturales diferentes.</t>
  </si>
  <si>
    <t xml:space="preserve">Misión académica empresarial electiva de emprendimiento e innovación y Fab lab. </t>
  </si>
  <si>
    <t xml:space="preserve">Movilidad saliente
Docentes: 3
Estudiantes:15
Visita de reconocimiento espacios Spin media Lab y Fab Lab de la Universidad Autónoma de occidente, el laboratorio Innlab de la Universidad Icesi y la Spin Off de la Universidad Santiago de Cali (Usaca)
Esta iniciativa busca fomentar y fortalecer la cultura emprendedora de base creativa e tecnológica a través del reconocimiento y exploración de espacios para proporcionar herramientas, habilidades y actitudes necesarias para la creación y gestión exitosa de emprendimientos de los estudiantes de la FAD
</t>
  </si>
  <si>
    <t>Cuota de sostentimiento Red Académica de Diseño - RAD</t>
  </si>
  <si>
    <t>Paglo de membresía</t>
  </si>
  <si>
    <t>La Red Académica de Diseño - RAD congrega a buena parte de los programas de diseño en Colombia. En sus más de 20 años de servicio, la RAD se ha convertido articulador de programas con el fin de foraltecer sus procesos de movilidad, investigación, autoevaluación, por mencionar algunos. El programa Diseño Visual es parte de la Red desde hace 4 años, tiemp el cual nos ha permito la participación encuentros de Semilleros, clases espejo, discusiones académicas, además participar de comités y programas de impacto nacional, como el caso del comité RAD Política Pública, desde el que se han adelanto acciones para intergrar los resultados de aprendizaje en el formación y mejorar los resultados en las pruebas Saber Pro. Sobre este este último punto, cabe mencionar que al ser miembro de la RAD nuestros estudiantes pueden participar en la conovocatoria al premio RAD a las mejores pruebas, así al premio al mejor trabajo de grado; ambos galadornes de gran importacia en la cualificación del perfil del egresado. En ese sentido, nos interesa seguir vinculado a la RAD y de la mano de la Red contiunar con nuestro propósito de convertirnos en un actor relevante en términos de formación e investigación en diseño</t>
  </si>
  <si>
    <t>ACFA</t>
  </si>
  <si>
    <t>Pago de membresía</t>
  </si>
  <si>
    <t xml:space="preserve">La A.C.F.A, es la agremiación colombiana de facultades de Arquitectura, tiene por finalidad principal el de propender por el apoyo, progreso, expansión de la cobertura y mejoramiento de la calidad de la educación y formación en el campo de la arquitectura en las diferentes facultades del país
En la actualidad el programa de Arquitectura no se encuentra asociado con ninguna RED académica por lo que se hace preponderante la afiliación a esta red para cumplir con requisitos solicitados en el POA.
</t>
  </si>
  <si>
    <t>Medio</t>
  </si>
  <si>
    <t>Software
 Rhinoceros, comúnmente conocido como Rhino, es un software de modelado tridimensional (3D) utilizado en diversas disciplinas, incluyendo la arquitectura. Es ampliamente apreciado por su versatilidad, interfaz intuitiva y capacidad para manejar formas complejas y orgánicas con facilidad, lo que lo hace particularmente útil para la representación gráfica en arquitectura.</t>
  </si>
  <si>
    <t>Facilitación en Fabricación Digital: Rhino es excepcionalmente valioso en el ámbito de la fabricación digital, un área de creciente importancia en el diseño contemporaneo. Este software no solo permite el diseño detallado de componentes arquitectónicos, sino que también se integra de manera efectiva con tecnologías de fabricación digital como la impresión 3D, el corte por láser y el fresado CNC. Esto habilita a los estudiantes a experimentar directamente con la producción de modelos físicos y prototipos a partir de sus diseños digitales, una competencia crucial en la práctica arquitectónica contemporánea que enfatiza la innovación en métodos de construcción y diseño personalizado.</t>
  </si>
  <si>
    <t>Vitalicia</t>
  </si>
  <si>
    <t>Fomento a la investgación creación en diseño e iamgen interactiva</t>
  </si>
  <si>
    <t>Software 
Touch Designer - Use max resolution of your GPU
Export H.264/H.265 movies in realtime
Stream video to web
Use TouchEngine in other apps
Leuze LIDAR scanner support
Shared Memory and Direct X operators
HD Notch Block playback x2
Not for paying projects 
Forum Support</t>
  </si>
  <si>
    <t>Licencia</t>
  </si>
  <si>
    <t>La creación interactiva es un posiblidad de investigación creación con alto potencial de desarrollo en el programa de Diseño Visual, no solo porque contamos con docente con formación posgradual en el área sino porque la estructura curricular de la malla favorece la exploración de imagen digital e interactica desde compontes regulares como proyecto de diseño 3 y 5, Usabilidad y UX y las electivas. Ahora bien, para pontenciar estas exploraciones creativas y facilitar su presentación en diferentes escenarios de validación y valoración se requiere  software y hardware especializado. Touch Designer favorece no solo la creación sino la experimentación con técnocas como el video mapping y las instalaciones interactivas. Mientras que los lentes Metquest permiten la creación de experiencias inmersivas de realidad virtual. Estos insumos no solo fortaleceran los procesos de enseñanza y aprendizaje sino que le permitiran a los docentes investigadores ampliar su posibilidad de indagación y exploración del problema de interacción y las imágenes digitales.</t>
  </si>
  <si>
    <t>Fomento a la investgación creación en diseño e iamgen en movimiento</t>
  </si>
  <si>
    <t>Equipo - Cámara
Sony a7 II Mirrorless</t>
  </si>
  <si>
    <t>El programa de Diseño Visual busca aproximar a los estudiantes a diferentes manifestaciones de la imagen, entre ellos, y uno de los más relevantes en la actualidad, la imagen en movimiento. Este tipo de imagen se aborda en los componentes Taller 3, Herramientas digitales 3, Comunicación Visual 3 y Proyecto de Diseño 3, así como desde la investigación formativa (proyecto Imagen + Movimiento, del semillero Engrama. A la fecha, los ejercicios y productos de imagen en movimeinto se han realizado con las cámara digitales de fotografía, por lo que la producción mcuha veces se ve limitada por acceso a las cámaras y por el limitad desempeño que estas en térmios audiovisuales. En ese sentido se busca dotar a laboratorio de imagen de equipos optimos para la realización audiovisual, entre ellos una cámara especializada, con juego de lentes y accesorio, un sistema de captura de audio y un monotoria de previsualización. Con estos equipos se busca mejorar la producción audiovisual del prigrama y así propiciar su circulación en difentes eventos de exhibición.</t>
  </si>
  <si>
    <t xml:space="preserve">Fomento a la invetigación creación en diseño de animación </t>
  </si>
  <si>
    <t>Software
MOHO 14 PRO</t>
  </si>
  <si>
    <t>La animación es un acontecimiento de la imagen en movimiento de especial interés para el diseño visual porque conjuga la gramática audivosual con la forma movimiento en la significación del mundo y sus experiencias. Este forma imagen en movimiento se trabaja en los componentes Taller 3, fundamentos de Animación y las electiavas. Además, existe una creciente demanda de parte del estudiantado por abrir un semillero de investigación orientada a este modo de creación. Con el fin de fortalecer dichos procesos académicos e investigativos se requiere de un software especialiada en creación y movimiento de personajes con huesos inteligentes, camaras avanzadas en movimiento, compilacion de animaciones desde  lo analogo y digital, exportacion y compilacion de animaciones finales. En la actualidad Moho 14 Pro es la alternativa más versatil y completa disponible en el mercado, por lo que es necesaria su exploración y posterior incorporación a los procesos formativos.</t>
  </si>
  <si>
    <t>Libro
Spider-Man: Across the Spider-Verse: The Art of the Movie</t>
  </si>
  <si>
    <t>Compra de libro</t>
  </si>
  <si>
    <t>El estudio de referentes es fundamental en cualquier etapa de diseño y en el diseño de animación, de narración gráfica y de ilustración no es la escepción. En ese sentido, los libros de arte de cómico y películas animadas resultan un material valioso pues no solo permiten apreciar los referentes en detalle sino permiten concer el proceso de creación y las decisiones de diseño de cada componente de la pieza visual. Además son un ejemplo claro sobre cómo documentar y comunicar un proceso de diseño con total rigor. De ahí la necesidad de adquirir este tipo de recurso bibliográfico.</t>
  </si>
  <si>
    <t>Libro
Art of Encanto</t>
  </si>
  <si>
    <t>Libro
The Art of The Mitchells vs. The Machines</t>
  </si>
  <si>
    <t>Libro
Moebius. El Mundo de Edena: Edicion Integral</t>
  </si>
  <si>
    <t>Libro
Ilustración de Libros Infantiles
Martin Salisbury</t>
  </si>
  <si>
    <t>Materiales
Fimo Staedtler Arcilla Polimérica Suave</t>
  </si>
  <si>
    <t>Compra de insumo</t>
  </si>
  <si>
    <t>Insumo para la modelación de figuras, personajes, objetos y elementos para consolidar la noción de tridimencionalidad. Uso para componentes de expresión gráfica, electivas y Proyecto 2</t>
  </si>
  <si>
    <t>Procesos académicos</t>
  </si>
  <si>
    <t>Software
Adobe Creative Suite Cloud</t>
  </si>
  <si>
    <t>El uso de herramientas digitales es una de los pilares de la formación en diseño. Dentro del abanico de software especializado, la Suite Creative Cloud destaca por su versatilidad y variedad, al punto de que es el software preferido por la insdustria creativa mundial. En ese sentido, resulta fundamental formar la capacidades técnicas de los estudiantes de diseño en el uso de este tipo de software. Es así que, desde los cursos de las áreas tecnológica y proyectual se hace un uso constante de este tipo de recursos tanto como recurso didáctico y temático y herramienta de formalización y puesta en común de los artefactos de diseño. Es por ello que adquirir este software es esencial para el nomral desarrollo del semestre.y por lo tanto se hacen indispensable para oferta del programa.</t>
  </si>
  <si>
    <t xml:space="preserve">Procesos académicos
SIG
</t>
  </si>
  <si>
    <t xml:space="preserve">Software </t>
  </si>
  <si>
    <t>Licencia para 5 usuarios en Nvivo 14</t>
  </si>
  <si>
    <t>Software para  el analisis cualitativo de datos</t>
  </si>
  <si>
    <t>Bajo</t>
  </si>
  <si>
    <t>Licencia para 10 usuarios de Atlas.ti</t>
  </si>
  <si>
    <t>Licencia para multiples usuarios en Turnitin</t>
  </si>
  <si>
    <t>Software para la detección de plagio</t>
  </si>
  <si>
    <t>Licencia adobe creative</t>
  </si>
  <si>
    <t xml:space="preserve">Licencia institucional de adobe para estudiantes de semillero </t>
  </si>
  <si>
    <t>WORD 2021</t>
  </si>
  <si>
    <t xml:space="preserve">Licencia institucional word 2021 que permita compatibilidad con gestores bibliograficos como Mendeley. </t>
  </si>
  <si>
    <t>Tabletas digitalizadoras</t>
  </si>
  <si>
    <t>Tabletas Wacom CintiqPro24 Creative Pen Touch</t>
  </si>
  <si>
    <t>Representación arquitectonica de proyectos</t>
  </si>
  <si>
    <t>Docencia e Investigación Creación</t>
  </si>
  <si>
    <t>Suscripción</t>
  </si>
  <si>
    <t>Mensual</t>
  </si>
  <si>
    <t>ALTA</t>
  </si>
  <si>
    <t>Desarrollo de proyectos de aula desde el Fab Lab. (plan de mejoramiento 865)</t>
  </si>
  <si>
    <t>MATERIALES
  Filamentos para impresora 3D - 
 3 DBOTS - PLA 1.75 mm en blanco y gris</t>
  </si>
  <si>
    <t>Compra de insumos y equipos</t>
  </si>
  <si>
    <t>Material para el seminario de construcción de maquetas</t>
  </si>
  <si>
    <t>Pc de escritorio 
Corel I5 / SSD 512 o mas / DDR4 8GB / HDD 1TB / LED 22</t>
  </si>
  <si>
    <t>Inusmo y equipos para el funcionamiento y fortalecimeinto del laboratorio de Fabricación digital FabLab de la Facultad de Arte y Diseño. Con estos insumos y equipos el FabLab de Unimayor podrá desarrollar su visión estratégia de espacio de creación, investigación, formación y proyección social. Así, como proyectarse como un centro Maker, con el potencial suficente para participar en convocatorias de MinCiencias para Centro de Ciencia.</t>
  </si>
  <si>
    <t>Impresora 3D de resina 
Elegoo Saturn 2-8K , 10 pulgadas, resolución 7689x4320. Volumen cosntrucción 219x123x250 mm</t>
  </si>
  <si>
    <t xml:space="preserve">Resina Elegoo
1Kg, resina UV de 405mm, alta presición, curado rapido y gran estabilidad </t>
  </si>
  <si>
    <t xml:space="preserve">Escaner 3D
Creality Cr Scam 01 Escaner 3D, portatil </t>
  </si>
  <si>
    <t>Estufa electrica 1 hornilla</t>
  </si>
  <si>
    <t>Kit Beginner Arduino 
1R3 principiante</t>
  </si>
  <si>
    <t>Kit sensores Arduino
25 modulos de sensores en 1</t>
  </si>
  <si>
    <t>Kit de Cable 24AWG Aeduino
Complemento kit Arduino</t>
  </si>
  <si>
    <t xml:space="preserve">kit calbe HMI 1,5m (Min-HMI/Micro-HMI) </t>
  </si>
  <si>
    <t xml:space="preserve">Calibrador 
Mictrometro digital </t>
  </si>
  <si>
    <t>Hoja Acrilica 
Transparente 3mm (1,22x1,83m)</t>
  </si>
  <si>
    <t>Filamento impresora 3D
Filamento PLA (1,75mm) - negro, blanco, gris</t>
  </si>
  <si>
    <t xml:space="preserve">Mascara y cartuchos multiproposito
Respirador delta media cara polipropileno </t>
  </si>
  <si>
    <t>Gafas de protección lasser</t>
  </si>
  <si>
    <t>Lente lasser CO2
Diametro 20mm y distancia focal 50,8mm</t>
  </si>
  <si>
    <t>Herramienta manuales FAB-LAB 
Talabro Inhalambrico</t>
  </si>
  <si>
    <t xml:space="preserve">Kit destornilladores 
Juego de destornilladores 10 piezas Stanly </t>
  </si>
  <si>
    <t xml:space="preserve">Prensa de gatillo
Prensa de 24 pulgadas </t>
  </si>
  <si>
    <t>Martillo de goma
Truper 24 oz</t>
  </si>
  <si>
    <t>Pinza alicate
Alicate 8 pulgasas pinza  6 pulgadas</t>
  </si>
  <si>
    <t>Resina de Poliestrer x Litro</t>
  </si>
  <si>
    <t>Catalizador Permek</t>
  </si>
  <si>
    <t>Estireno x Litro</t>
  </si>
  <si>
    <t>Tinte para Resina (Azul,Verde, Rojo)</t>
  </si>
  <si>
    <t>Yeso #3</t>
  </si>
  <si>
    <t>Bowl de Goma para yeso Grande</t>
  </si>
  <si>
    <t>Espatula para mezclar yeso</t>
  </si>
  <si>
    <t>Bloques de construccion tarro</t>
  </si>
  <si>
    <t>Bloques de construccion Bolsa</t>
  </si>
  <si>
    <t>Bowls de Aluminio</t>
  </si>
  <si>
    <t>Cacerola aluminio</t>
  </si>
  <si>
    <t>Colador de metal</t>
  </si>
  <si>
    <t>Llaves bristol</t>
  </si>
  <si>
    <t>Marcadores Borrables</t>
  </si>
  <si>
    <t>Colbon</t>
  </si>
  <si>
    <t>Cartuchos EPSONuLTRA Chrome 700 ml Para impresoa profesional de fotografía</t>
  </si>
  <si>
    <t>Fredy Alonso Vidal Alegría</t>
  </si>
  <si>
    <t>FORTALECIMIENTO ACADÉMICO</t>
  </si>
  <si>
    <t>Silla Interlocutora Isósceles Eco
Isósceles Interlocutora Eco
ESPALDA
Interna y Externa en polipropileno,
espuma rosa # 5 de alta resistencia.
Color de la espalda Azul
ASIENTO
Interno en polipropileno, espuma
inyectada y moldeada densidad 60 m/g.
Color asiento Azul</t>
  </si>
  <si>
    <t>Sala I y II
Edificio Bicentenario</t>
  </si>
  <si>
    <t>Se requiere de la sustitucion de las sillas de las salas I y II de la sede Bicentenario. Las sillas actuales se encuantran dañadas y no mantienen la altura adecuada ni la estabilidad necesaria para el uso en los periodos de clase de dorma confortable y segura</t>
  </si>
  <si>
    <t>El alto volumen de estudiantes que se mantienen en los programas de la facultad hace que las salas fijas instaladas (Compartidas con otras facultades) no sean sufucientes para el adecuado desarrollo de las actividades academicas programadas. 
Es prioritario adecuar nuevas salas moviles que permitan al estudiante contar con los recursos necesarios, de esta manera contribuir a mejorar las condiciones de prestacion del servicio, asi como la calidad en los procesos de investigación y la experiencia en los semilleros de investigación.</t>
  </si>
  <si>
    <t xml:space="preserve">PC Dell Optiplex MFF Intel Core i5-13500 RAM 24GB SSD 1TB Win11 Monitor 183
Procesador : i5-13500T, Generación del procesador : Intel® Core™ i5 de 13ma Generación, Número de núcleos de procesador : 14, Núcleos de rendimiento : 6, Núcleos de eficiencia : 8, Frecuencia base de núcleo de rendimiento : 1,6 GHz, Frecuencia base de núcleo eficiente : 1,2 GHz, Frecuencia turbo máxima del núcleo de eficiencia : 3,2 GHz, Frecuencia turbo máxima del núcleo de rendimiento : 4,6 GHz, Frecuencia del procesador turbo : 4,6 GHz, Caché del procesador : 24 MB, Tipo de cache en procesador : Smart Cache, Número de hilos de ejecución : 20, Tipos de bus : DMI4, Número de procesadores instalados : 1, Potencia base del procesador : 35 W, Potencia turbo máxima : 92 W, , Memoria, , Memoria interna : 24GB, Memoria interna máxima : 64 GB, Tipo de memoria interna : DDR4-SDRAM, Ranuras de memoria : 2x SO-DIMM, , Medios de almacenaje, , Capacidad total de almacenaje : 1TB, Tipo de unidad óptica : No, Unidad de almacenamiento : SSD, Número de unidades de almacenamiento instaladas : 1, , Conexión, , Ethernet : Si, Wifi : Si, Ethernet LAN, velocidad de transferencia de datos 10,100,1000 Mbit/s, Tecnología de cableado : 10/100/1000Base-T(X), Estándar Wi-Fi Wi-Fi 6 (802.11ax), Wi-Fi estándares 802.11a, 802.11b, 802.11g, Wi-Fi 4 (802.11n), Wi-Fi 5 (802.11ac), Wi-Fi 6 (802.11ax), Fabricante del controlador WLAN : Realtek, </t>
  </si>
  <si>
    <t>Se hace necesaria la renovación completa de los equipos instalados en el laborarorio de redes disponible para las actividades academicas en la sede Bicentenadio.
Los actuales equipos ya tienen hasta 11 años desde su fabricacion y ya han superado su vida util, asi como la falta de recursos suficiantes para poder ejecutar las labores propues de los Tecnologos en Desarrollo de Software e Ingenieros en Informática,</t>
  </si>
  <si>
    <t>Sillas Ergonómicas aptas para un uso profesional continuado durante una jornada laboral en despachos, oficinas u otros espacios de trabajo,  asiento con doble acolchado para aumentar el confort, respaldo y asiento tapizado con tela transpirable color azul y PU. incorpora refuerzo en la zona lumbar
Silla giratoria 360, altura regulable, y sistema de balanceo para poder conseguir el máximo aprovechamiento en su espacio de trabajo. Ruedas de nylon</t>
  </si>
  <si>
    <t xml:space="preserve">Laboratorio de usabilidad </t>
  </si>
  <si>
    <t>Las prácticas al interior del laboratorio de usabilidad requieren de una silla cómoda tanto para el evaluador como para el usuario, la ausencia de comodidad puede incidir en los resultados de la prueba ya que las mismas están referidas a la variable contexto que aporta datos en la medición.</t>
  </si>
  <si>
    <t>Audífonos Bluetooth 5,0, A2DP, AVRCP, HSP, HFP, SBC, AAC con cancelación de ruido activa de 11 niveles, ecualizador activo, Cuatro micrófonos adaptables, Puerto USB-C, 20horas de autonomía, control táctil</t>
  </si>
  <si>
    <t>Sistema de micrófono inalámbrico UHF 100 canales Dual con cancelación activa de ruido (2 Transmisores, 1 Receptor)</t>
  </si>
  <si>
    <t>Micrófono requerido para el desarrollo de material multimedia y captación de audio y video en el laboratorio de usabilidad.</t>
  </si>
  <si>
    <t>Tarjeta de Memoria MicroSD (Con adaptador a SD) categoría 10, 128GB Tarjeta de Memoria SDXC Clase 10 UHS-I 100MB/s</t>
  </si>
  <si>
    <t>La grabación de material audiovisual requiere de una memoria que soporte la velocidad de almacenamiento.</t>
  </si>
  <si>
    <t>Intercomunicador ventanilla, taquilla, cine retevis</t>
  </si>
  <si>
    <t>La comunicación entre usuarios y responsables de las pruebas de usabilidad requieren de comunicación para resolver dudas o inquietudes por pate de los primeros, ya que el laboratorio cuenta con dos espacios el intercomunicador es esencial para mantener la comunicación en las medidas que se obtienen en el laboratorio.</t>
  </si>
  <si>
    <t xml:space="preserve">Monitor HP 27" FHD m27 </t>
  </si>
  <si>
    <t>El monitor del espacio del laboratorio de usabilidad destinado para los usuarios se encuentra defectuoso ya que los colores no obedecen a la paleta original, los mismos han perdido saturación, brillo y luminosidad adicionando ruido a las pruebas que se realizan</t>
  </si>
  <si>
    <t>Hub USB 3.2 Gen  2 (Con alimentación externa )
* Expansión USB de 4 puertos con USB3.2 20 Gbps SuperSpeed
* Puerto de carga micro USB externo (USB C)
* Suministro de energía a dispositivos periféricos
*Compatible con USB2.0 / 1.1</t>
  </si>
  <si>
    <t>La conectividad de dispositivos de video y la transferencia de archivos de gran tamaño empleados en las pruebas realizadas en el laboratorio se ven ralentizadas por no contar con suficientes puertos en los computadores portátiles y el uso de dispositivos de baja velocidad de transferencia</t>
  </si>
  <si>
    <t>Adaptador psrs portátil marca Dell, Modelo LA180MP180. Entrada: 100-240 V50-60Hz Salida: 19,8V, 934A, 180,0W</t>
  </si>
  <si>
    <t>Se requiere reemplazar el adaptador del portátil asignado al laboratorio de usabilidad, que sufrió daños por la inundación del 29 de septiembre de 2023 causada por el robo del contador de la sede Bicentenario</t>
  </si>
  <si>
    <t>Disco Duro Externo SSD 512Gb USB-C 3.2</t>
  </si>
  <si>
    <t>Se requiere de discos externos SSD con enclosure de aluminio, que permitan velocidades de lectura de hasta 550MB/s y escritura de 400MB/s con un puerto USB tipo C. Incluye un cable USB tipo C a USB tipo C y USB tipo C a USB tipo A estándar, necesarios para transportar y mantener los videos y archivos de las pruebas desarrolladas en el laboratorio</t>
  </si>
  <si>
    <t>Bluetooth Hm-10 At-09 At09 Ble 4.0 Cc2541 Zs-040 Arduino</t>
  </si>
  <si>
    <t>Lab. De Física y Sistemas Embebidos</t>
  </si>
  <si>
    <t>Beneficia al estudiante en las prácticas tecnológicas de IoT y comunicación, permitiéndole ampliar sus aplicaciones hacia las tecnologías 4.0.</t>
  </si>
  <si>
    <t>ESP32-WROOM-32</t>
  </si>
  <si>
    <t>Beneficia al estudiante en las prácticas tecnológicas 4.0, especialmente en el manejo de dispositivos programables y la comunicación inalámbrica IoT, contribuyendo a mejorar la calidad de investigación y la experiencia en los semilleros de investigación.</t>
  </si>
  <si>
    <t>Esp32-cam Ov2640 Con Base De Programación Wifi Bluetooth</t>
  </si>
  <si>
    <t>Kit Raspberry Pi 4 Versión 4GB</t>
  </si>
  <si>
    <t>Kit Iniciación Esencial Starter Arduino Uno</t>
  </si>
  <si>
    <t>Beneficia al estudiante en las prácticas con dispositivos programables en la comunicación de máquina a máquina, contribuyendo a mejorar la calidad de la investigación y la experiencia en los semilleros de investigación.</t>
  </si>
  <si>
    <t>KIT SENSORES 37 En 1</t>
  </si>
  <si>
    <t>Micro servo SG90</t>
  </si>
  <si>
    <t>Micro servo MG90S 6V (torque 2.2Kgr/cm)</t>
  </si>
  <si>
    <t>Unimayor Virtual</t>
  </si>
  <si>
    <t>Estación de trabajo Mobile Precisión 7760 (Portátiles) 11th Gen Intel Core Processor i5-11500H (6 Core, 12MB Cache, 2.90GHz to 4.60GHz, (45W), vPro). 8 GB, 1 x 8 GB, DDR4, 3200MHz, Non-ECC, SODIMM. Unidad de estado sólido M.2 2230 de 256 GB, 3.ª generación, PCIe x4 NVMe. 17.3" IPS FHD, 1920x1080, 60Hz, Anti-Glare, Non-Touch, 100% DCIP3, 500 Nits, Cam/Mic, WLAN</t>
  </si>
  <si>
    <t>Recursos Tecnologicos necesarios para el desarrollo general y especifico en las actividades del Proyecto de Unimayor Virtual y el Centro de Formación Virtual</t>
  </si>
  <si>
    <t>Estación de trabajo. Procesador M2. Pantalla HD de 14" con retina, Resolución: Uhd-4K, sin función táctil, antirreflejo, TN, cámara HD, WLAN. Memoria DDR4 de 16 GB. Unidad de estado sólido 512 Gb. (portatil)</t>
  </si>
  <si>
    <t>Estación de trabajo Mobile Precision 7760 (Portatiles) 11th Gen Intel Core Processor i7-11500H (6 Core, 12MB Cache, 2.90GHz to 4.60GHz, (45W), vPro). 8 GB, 1 x 8 GB, DDR4, 3200MHz, Non-ECC, SODIMM. Unidad de estado sólido M.2 2230 de 256 GB, 3.ª generación, PCIe x4 NVMe. 17.3" IPS FHD, 1920x1080, 60Hz, Anti-Glare, Non-Touch, 100% DCIP3, 500 Nits, Cam/Mic, WLAN</t>
  </si>
  <si>
    <t>La Wacom Cintiq Pro 13 cuenta con una resolución HD (1.920 x 1.080 píxeles) en una nítida pantalla LCD de 13". Con su amplia gama de color (87 % de Adobe RGB) tendrás la certeza de obtener justo el resultado que estás visualizando en pantalla.</t>
  </si>
  <si>
    <t>Deshumidificador OD20 extraer diarimaente hasta 20 litros de agua. Con un tanque de 4 litros, sistema de drenaje continuo y su función de apagado automático, impide que el agua se desborde y controlar la humedad. Cuenta con tecnología diseñada para identificar fácilmente el nivel de humedad. silencioso.
 Funcionamiento 
 Indicador de humedad LED que permite identificar fácilmente el nivel de humedad en la habitación
 Sensor de humedad integrado que permite configurar el nivel de humedad deseado en el ambiente.</t>
  </si>
  <si>
    <t>Par Monitores Activos 2 Profesionales RESPUESTA PLANA Presonus Eris 3.5. transductor de baja frecuencia de Kevlar™ de 3.5 pulgadas
 1 pulgada (25 mm), muy baja masa, cúpula de seda, alta frecuencia del transductor
 RCA y 1/4 balanceadas TRS entradas del panel trasero
 Panel frontal 1/8-pulgada estéreo Aux In para dispositivos de audio móvil
 Amplificador de auriculares integrado</t>
  </si>
  <si>
    <t>Recursos Tecnologicos para el funcionamiento del Estudio de grabación y transmision de Unimayor Virtual</t>
  </si>
  <si>
    <t>Audifonos ATH-M50x de monitoreo cerrados. Respuesta plana.</t>
  </si>
  <si>
    <t>Consola de grabación para formato Podcats. Pantalla táctil LCD a todo color. Grabación de hasta 13 pistas de forma simultánea. Seis entradas de micro con conectores XLR y alimentación phantom opcional. Deslizadores de volumen individuales, botones Mute e indicadores “on air” para cada canal. Canal dedicado para la grabación de entrevistas telefónicas. El Bluetooth BTA-2 opcional permite la grabación inalámbrica de llamadas. Pads de sonidos asignables con cuatro bancos. Sonidos precargados, incluyendo una pista de aplausos, risas y más. Seis salidas de auriculares con controles de volumen individuales Edición incorporada. Interfaz de audio USB con 2 entradas y 2 salidas. Modo Class-compliant para compatibilidad con iOS. Alimentación con pilas AA. Grabación directamente a tarjetas SD, SDHC y SDXC de hasta 1TB.</t>
  </si>
  <si>
    <t>Interfaz De Audio. 24 Bit / 192 kHz
 2 preamplificadores de micrófono Scarlett
 Alimentación Phantom de +48 V
 Función Air conmutable
 2 entradas Mic/Line: XLR/Jack de 6,3 mm combinadas simétricas
 2 salidas de línea: Jack de 6,3 mm simétricas
 Salida de auriculares estéreo: 6,3 mm
 Puerto USB-C
 Para PC/Mac
 Alimentación vía puerto USB</t>
  </si>
  <si>
    <t>Teleprompter profesional para cámara Dslr, con accesorios.</t>
  </si>
  <si>
    <t xml:space="preserve">Sistema de trípode profesional con cabeza fluida MVH502A, con sistema de patas 546b, con capacidad de carga de hasta 7kg, con rango de tilt de menos 80º a + 90º, fabricado en aluminio con accesorios y maletin para transporte </t>
  </si>
  <si>
    <t>Videocámara Handycam FDR-AX53 4K NTSC/PAL</t>
  </si>
  <si>
    <t>Optica - lente Sel50f18 50mm F / 1.8 Lente Para camara Alpha 7 III E Mount Nex Cámara</t>
  </si>
  <si>
    <t>Mouse para MacBook Pro</t>
  </si>
  <si>
    <t>Teclado Apple Magic Keyboard</t>
  </si>
  <si>
    <t xml:space="preserve">Micrófonos </t>
  </si>
  <si>
    <t>Soporte o base articulada para microfono de mesa tipo estudio de grabacion con patas ajustables tipo plegable con ajuste de angulo y perilla de bloqueo de color negro y de etal resistente</t>
  </si>
  <si>
    <t>Micrófonos con perfil para grabación de potcast de alta calidad con principio acustico dinámico, patrón polar cardioide, rango de frecuencia entre los 75 hz -18khz, con impedancia de salida de 320 Ω con sensibilidad de -56.0dB re 1 Volt/Pascal (1.60mV @ 94 dB SPL) +/- 2 dB @ 1kHz, y con conexión xlr. Con tipología PROCASTER</t>
  </si>
  <si>
    <t xml:space="preserve">Radioteléfonos 22 canales, cada uno con 121 códigos de privacidad: con un total de 2,662 combinaciones, 
El paquete del T200 x 3 unidades incluye:
• 3 radios
• 3 baterías de NiMH recargables
• 2 adaptador carga con cable "Y" con conectores duales microUSB
• 8 Audífonos para radioteléfonos.         </t>
  </si>
  <si>
    <t>Transmisores Rango de distancia: 122 m
Canal de banda ancha: 20 MHz
Rango de frecuencia: 5 GHz
Latencia: 0.08 segundos
RF Sensibilidad: -80 dBm
Conectores del transmisor de video:
1x Entrada BNC (3G-SDI / HD-SDI)
1x Entrada HDMI
1x Salida BNC (3G-SDI)
1x Salida HDMI
1x Entrada USB Tipo C (en transmisor y receptor)
Formato de video
SDI/BNC:
1080p at 23.98, 24, 25, 29.97, 30, 50, 59.94, 60 fps
1080i at 50, 59.94, 60 fps
1080PsF at 23.98, 24, 25 fps
720p at 50, 59.94, 60 fps
HDMI:
1080p at 23.98, 24, 25, 29.97, 30, 50, 59.94, 60 fps
1080i at 50, 59.94, 60 fps
720p at 50, 59.94, 60 fps
576p at 50 fps
480p at 60 fps
Montura en transmisor y receptor: 1 x 1/4"-20 F
Dimensiones transmisor: 11 x 7.2 x 3.35 cm x 206 g
Dimensiones receptor: 11 x 7.2 x 3.35 cm x 206 g</t>
  </si>
  <si>
    <t>Cámara pequeña subjetiva 360º Procesador GP2, Resolución 5,3K60 + 4K120, Estabilización HyperSmooth 4.0, Sumergible (10 m), Conexión a la nube, Fotos de 23 MP</t>
  </si>
  <si>
    <t>Cámara pequeña subjetiva Procesador GP2, Resolución 5,3K60 + 4K120, Estabilización HyperSmooth 4.0, Sumergible
(10 m), Conexión a la nube, Fotos de 23 MP</t>
  </si>
  <si>
    <t>Pilas recargables AA Baterías Pre-Cargadas AA Recargables Ni-MH  ENELOOP PRO 2550mHa CARGADOR RESPECTIVO</t>
  </si>
  <si>
    <t>Mini SD 256 GB con escritura minima de 300mbs</t>
  </si>
  <si>
    <t>Monitor Pantalla táctil vívida: el monitor de cámara réflex digital F5 Pro V4 con pantalla táctil de 6 pulgadas 1920 x 1080P. Brillo de 500 nis con capucha solar fácil de operar bajo la fuerte luz solar. Con dos dedos para ampliar y pellizcar las imágenes. Acceso rápido al menú y otras funciones tocando el área izquierda e inferior en la pantalla
[Te ayuda a enfocar y exponer con precisión] Las características avanzadas de histograma, cebra, asistencia de enfoque, forma de onda te ayudan a enfocar y exponer correctamente. Otro giro de imagen, agarre de nueve, área segura, etc. siempre le ayudará a enmarcar el video y las imágenes.
[Ampliamente compatible con cámara] El F5 Pro V4 acepta la señal máxima 4K 30 FPS con entrada HDMI y salida de bucle. Con función LUT 3D. Previsualiza fácilmente tu efecto LUT en los monitores. La salida de 8.4 V CC puede alimentar tu cámara con el cable de alimentación seleccionado</t>
  </si>
  <si>
    <t xml:space="preserve">Ventilador base para computador portatil con sistema de refrigeración. </t>
  </si>
  <si>
    <t>SmallRig Abrazadera con rosca de 1/4" y 3/8" y brazo mágico articulado de potencia de fricción ajustable de 9.8 pulgadas con tornillo de rosca de 1/4" para monitor LCD/luces LED - KBUM2732B</t>
  </si>
  <si>
    <t>Disco duro externo de 4Tb compatible con Windows, MacOS</t>
  </si>
  <si>
    <t>Estuche Atem Studio Pro</t>
  </si>
  <si>
    <t>Fabricación de estuches para el cuidado de los equipos de
 audiovisuales con el fin de alargar la vida útil de cada uno de ellos. Recursos Tecnologicos para el funcionamiento del Estudio de grabación y transmision de Unimayor Virtual</t>
  </si>
  <si>
    <t>Estuche Imac</t>
  </si>
  <si>
    <t>Estuche UWP D1114U Sony</t>
  </si>
  <si>
    <t>Estuche Contenedor para
 los 4 Sony UWP</t>
  </si>
  <si>
    <t>Estuche Ronin</t>
  </si>
  <si>
    <t>Estuche Logitech Parlante</t>
  </si>
  <si>
    <t>Forro contenedor equipos varios</t>
  </si>
  <si>
    <t>Forro para base de
 micrófono</t>
  </si>
  <si>
    <t>Forro para Bases de luz</t>
  </si>
  <si>
    <t>Forro luz Ikan</t>
  </si>
  <si>
    <t>Maleta contenedora</t>
  </si>
  <si>
    <t>Forro Tascam DR 70D</t>
  </si>
  <si>
    <t>Estuche pantalla verde</t>
  </si>
  <si>
    <t>Estudio Con tratamiento
 acústico, paredes internas</t>
  </si>
  <si>
    <t>Cabina con tratamiento acústico con material de coeficiente de
 absorción alto e ignifuga calidad superior para un sonido totalmente
 limpio y claro, en la oficna de unimayor virtual. Recursos Tecnologicos para el funcionamiento del Estudio de grabación y transmision de Unimayor Virtual</t>
  </si>
  <si>
    <t>Paneles Acústicos Exterior</t>
  </si>
  <si>
    <t>Mezzanine</t>
  </si>
  <si>
    <t>Paneles de espuma acustica para aislamiento de estudio, color negro con espesor mínimo de 5 centímetros, un alto de 30 cm x ancho 30 cm. Ininflamable</t>
  </si>
  <si>
    <t xml:space="preserve">Trampas de bajo acústica . Esponjas, espumaacustica, espumas,estudioacustico, estudiodegrabacion, homestudio, trampadebajos.  Espesor de 37 cm. Ancho panel acústico 37 cm, largo 100 cm. con difusión en la cara fronta. Diseñadas para optimizar espacios en el tratamiento acústico de najas  frecuencias.  </t>
  </si>
  <si>
    <t>Puerta Acústica</t>
  </si>
  <si>
    <t>Ventana con doble vidrio de
 alto calibre</t>
  </si>
  <si>
    <t>Alfombra gruesa</t>
  </si>
  <si>
    <t>Armario para organizar equipos de audiovisuales Para el cuidado y
 alargar la vida útil de cada uno de ellos.</t>
  </si>
  <si>
    <t>Unimayor</t>
  </si>
  <si>
    <t>Chalecos con capucha, bolsillos y bordados, para reflejar la identidad
 corporativa.</t>
  </si>
  <si>
    <t>Fabricación de Chalecos con capucha, bolsillos y bordados, para reflejar la identidad
 corporativa del Proyecto de UNIMAYOR VIRTUAL.</t>
  </si>
  <si>
    <t>StoryLine Articulate</t>
  </si>
  <si>
    <t>Construcción y mantenimiento OVAS</t>
  </si>
  <si>
    <t>Adobe CC</t>
  </si>
  <si>
    <t>Edición Audio y Video</t>
  </si>
  <si>
    <t>Shutterstock - aumento de creditos </t>
  </si>
  <si>
    <t>Epidemic sound - efectos de sonidos </t>
  </si>
  <si>
    <t>Vimeo</t>
  </si>
  <si>
    <t>Alojamiento y publicación de recursos audiovisuales</t>
  </si>
  <si>
    <t>Template Moodle</t>
  </si>
  <si>
    <t>Permitir actualización de la plataforma ya que el template actual esta definido para la version instalada.</t>
  </si>
  <si>
    <t>Vyond</t>
  </si>
  <si>
    <t>Creacion de animaciones OVAS</t>
  </si>
  <si>
    <t>Gestión y Desarrollo del Talento Humano</t>
  </si>
  <si>
    <t>TALENTO HUMANO</t>
  </si>
  <si>
    <t>Habitualidad</t>
  </si>
  <si>
    <t xml:space="preserve">Dotación trabajadoras oficiales </t>
  </si>
  <si>
    <t>cuatrimestral</t>
  </si>
  <si>
    <t xml:space="preserve">LEY 70 DE 1988, “POR LA CUAL SE DISPONE EL SUMINISTRO DE CALZADO Y VESTIDO DE LABOR PARA LOS EMPLEADOS DEL SECTOR PÚBLICO- CUMPLIMIENTO LEGAL </t>
  </si>
  <si>
    <t>MEDIA</t>
  </si>
  <si>
    <t>Actividad de reconocimiento bienestar labor docente</t>
  </si>
  <si>
    <t xml:space="preserve">anual </t>
  </si>
  <si>
    <t>DECRETO LEY 1567 DE 1998 CAPÍTULO II, ARTÍCULO 19 DEFINE: “LAS ENTIDADES PÚBLICAS QUE SE RIGEN POR LAS DISPOSICIONES CONTENIDAS EN EL PRESENTE DECRETO – LEY ESTÁN EN LA OBLIGACIÓN DE ORGANIZAR ANUALMENTE, PARA SUS EMPLEADOS PROGRAMAS DE BIENESTAR SOCIAL E INCENTIVOS.”</t>
  </si>
  <si>
    <t xml:space="preserve">Actvidad de bienestar dia del servidor público </t>
  </si>
  <si>
    <t xml:space="preserve">Actividad de bienestar dia de la familia unimayor </t>
  </si>
  <si>
    <t>Actividad de bienestar integracion cierre de vigencia</t>
  </si>
  <si>
    <t>Plan Institucional de Capacitción 2024</t>
  </si>
  <si>
    <t>LEY 909 DE 2004, SE ESTABLECE QUE LA CAPACITACIÓN Y FORMACIÓN DE LOS  EMPLEADOS</t>
  </si>
  <si>
    <t xml:space="preserve">Inspección de seguridad bomberos </t>
  </si>
  <si>
    <t>ARTÍCULO 42. MODIFICADO POR ARTÍCULO 7° DE LEY 1296 DEL 2016. ARTÍCULO 42. INSPECCIONES Y CERTIFICADOS DE SEGURIDAD.</t>
  </si>
  <si>
    <t>Relacionamiento con el Entorno</t>
  </si>
  <si>
    <t>PROYECTOS DE IMPACTO SOCIAL PROYECTOS</t>
  </si>
  <si>
    <t>Materiales requeridos para ejecutar proyectos</t>
  </si>
  <si>
    <t xml:space="preserve">Se adjunta plantilla de presupuesto </t>
  </si>
  <si>
    <t>semestral</t>
  </si>
  <si>
    <t>La ejecución de proyectos sociales incritos en la convocatoria requieren de un presupuesto destinado para los materiales, la Institución a través del almacén les suministra lo solicitado</t>
  </si>
  <si>
    <t>Certificados</t>
  </si>
  <si>
    <t>Servicio de Catering evento de cierre de convocatoria de proyectos de mayor impacto social</t>
  </si>
  <si>
    <t>Como resultado de la convocatoria de proyectos sociales se realizará un cierre que consiste en una actividad para destacar aquellos proyectos de mayor impacto social haciendo el respectivo reconocimiento tanto a los estudiantes, docentes asesores e instituciones participantes</t>
  </si>
  <si>
    <t xml:space="preserve"> MEJORAMIENTO DE LA GESTIÓN DE PROYECCIÓN SOCIAL</t>
  </si>
  <si>
    <t>Viáticos para representación institucional del subproceso en eventos académicos</t>
  </si>
  <si>
    <t>Se requiere la participación institucional en los diferentos eventos académicos relacionados a la proyección social y que son organizados por instituciones de educación superior, así como tambien visitas de referenciación que permitan la mejora de los procesos</t>
  </si>
  <si>
    <t>DESARROLLO INTEGRAL DE LA PERSONA Y LA CONVICENCIA</t>
  </si>
  <si>
    <t>PRODUCTOS METÁLICOS, MAQUINARIA Y EQUIPO</t>
  </si>
  <si>
    <t xml:space="preserve">ADQUISICIÓN DE ELEMENTOS PARA EL CONSULTORIO FÍSICO Y MENTAL DE LA IUCMC. (ultrasonido, refrigerador paquetes frios, calentador paquetes calientes, suministro d demás elementos de atecniòn báscia en enfermería). </t>
  </si>
  <si>
    <t>1 SEMESTRE</t>
  </si>
  <si>
    <t>DESDE EL ÁREA DE SALUD DEL SUBPROCESO DE BIENESTAR INSTITUCIONAL TIENE POR OBJETIVO OFRECER UN LUGAR DOTADO DE LOS ELEMENTOS NECESARIOS PARA BRINDAR UNA ATENCIÓN DE CALIDAD, DONDE LA COMUNIDAD INSTITUCIONAL PUEDA ACERCARSE Y RECIBIR ATENCIÓN INMEDIATA POR PARTE DE UN PROFESIONAL EN SALUD, EN LAS DIFERENTES JORNADAS DIURNA Y NOCTURNA CON HORARIOS EXTENDIDOS, CONTRIBUYENDO AL MEJORAMIENTO DE LA CALIDAD DE VIDA INDIVIDUAL Y COLECTIVA.</t>
  </si>
  <si>
    <t>DESARROLLO INTEGRAL DE LA PERSONA Y LA CONVIVENCIA</t>
  </si>
  <si>
    <t>ANUAL</t>
  </si>
  <si>
    <t xml:space="preserve">ES NECESARIO PARA IMPLEMENTACIÓN ESTRATEGIAS DE BIENVENIDA, INTEGRACIÓN Y APRENDIZAJE QUE FACILITEN LA ADAPTACIÓN DE LOS ESTUDIANTES NUEVOS A LA VIDA UNIVERSITARIA, ENCAMINADOS EN LA POLITICA DE PERMANENCIA Y GRADUACIÓN.  </t>
  </si>
  <si>
    <t>BAJA</t>
  </si>
  <si>
    <t>DESPLAZAMIENTOS DE LOS REPRESENTATIVOS CULTURALES Y DEPORTIVOS UNIMAYOR A ENCUENTROS  ASCUN Y DEMÁS EVENTOS EXTERNOS.</t>
  </si>
  <si>
    <t xml:space="preserve">ESTE RECURSO INSTITUCIONAL Y DE LOGISTICA ES NECESARIA PARA NUESTROS REPRESENTATIVOS EN LAS DIFERENTES ETAPAS DE COMPETENCIA DE LOS JUEGOS UNIVERSITARIOS ASCUN DEPORTES, APORTANDO AL DESARROLLO Y CRECIMIENTO PERSONAL Y ACADÉMICO, PROMOVIENDO LA PERTIENENCIA Y SUPERACIÓN. </t>
  </si>
  <si>
    <t>SERVICIOS FINANCIEROS Y SERVICIOS CONEXOS, SERVICIOS INMOBILIARIOS Y SERVICIOS DE LEASING.</t>
  </si>
  <si>
    <t>SEGURO ESTUDIANTIL</t>
  </si>
  <si>
    <t>EL SEGURO EDUCATIVO ES UNA HERRAMIENTA QUE NOS PERMITE COMO INSTITUCIÓN PREVENIR Y ASEGURAR A NUESTRA COMUNIDAD DURANTE SU PROCESO EDUCATIVO EN LOS DIFERENTES ESCENARIOS. POR LO CUAL ES IMPORTANTE CONTAR CON UNA PÓLIZA DE SEGUROS QUE CUBRA TODO EVENTO QUE UN ESTUDIANTE PUEDA SUFRIR A CAUSA O CON OCASIÓN DE UN ACCIDENTE QUE LE PRODUZCA LESIONES, INCAPACIDAD O INCLUSO LA MUERTE.</t>
  </si>
  <si>
    <t xml:space="preserve">SERVICIOS PRESTADOS A LAS EMPRESAS Y SERVICIOS DE PRODUCCIÓN. </t>
  </si>
  <si>
    <t>SERVICIO DE SALUD-GENERAL</t>
  </si>
  <si>
    <t>LA NATURALEZA QUE EXIGENTE DEL TRABAJO UNIVERSITARIO A MENUDO DEJA POCO TIEMPO PARA DORMIR Y ACTIVIDADES DE OCIO. LOS ESTUDIANTES A MENUDO TIENEN EXÁMENES O TAREAS PARA COMPLETAR DURANTE LA NOCHE, LO QUE LES IMPIDE TENER UN DESCANSO ADECUADO, SUMADO A LOS ENTORNOS RUIDOSOS, COMER COMIDAS POCO SALUDABLES IMPIDE QUE LOS ESTUDIANTES OBTENGA LA CANTIDAD ADECUADA DE NUTRICIÓN QUE NECESITAN Y ESTA MALA ELECCIÓN DE ESTILO DE VIDA A MENUDO CONDUCE A PROBLEMAS DE SALUD QUE SE VEN REFLEJADOS EN DESCOMPENSACIONES DE SALUD QUE AFECTAN SU ASISTENCIA Y/O RENDIMIENTO ACADÉMICO, POR LO CUAL DESDE EL SUBPROCESO DE BIENESTAR INSTITUCIONAL SE HACE NECESARIO CONTAR CON LOS SERVICIOS DE MEDICINA GENERAL Y ESPECIALIZADA PARA BRINDAR LAS HERRAMIENTAS NECESARIAS A NUESTRA COMUNIDAD Y PROMOVER UNA SALUD FÍSICA Y MENTAL DE CALIDAD.</t>
  </si>
  <si>
    <t>SERVICIO DE SALUD-ORAL</t>
  </si>
  <si>
    <t>LA BOCA ES UNA PUERTA DE ENTRADA AL CUERPO Y UNA BUENA SALUD ORAL INCLUYE UNA BUENA NUTRICIÓN, BUENA HIGIENE Y SEGUIMIENTO PROFESIONAL.   LA SALUD BUCAL INCLUYE MEDIDAS DE HIGIENE BUCAL COMO LA LIMPIEZA DE LOS DIENTES, LA SALUD DE LAS ENCÍAS Y EL MANTENIMIENTO DE LA HIGIENE BUCAL, EL CUIDADO DENTAL, LOS SERVICIOS DE RESTAURACIÓN, LLEGANDO HASTA LA ATENCIÓN QUIRÚRGICA, PARA LO CUAL DESDE EL ÁREA DE SALUD SE HACE NECESARIO CONTRATAR LOS SERVICIOS PROFESIONALES DE ESTA ÁREA ESPECÍFICA PARA CONTRIBUIR A ESA INTEGRIDAD FÍSICA QUE BRINDAMOS A NUESTRA COMUNIDAD, PARA ASEGURAR SU PERMANENCIA Y GRADUACIÓN.</t>
  </si>
  <si>
    <t>SERVICIO DE SALUD-VISUAL</t>
  </si>
  <si>
    <t>EL ÁREA DE BIENESTAR INSTITUCIONAL REQUIERE BRINDAR LAS HERRAMIENTAS NECESARIAS PARA PROMOVER Y MANTENER UNA ADECUADA SALUD OCULAR, YA QUE, AUNQUE LA MAYORÍA DE LOS ESTUDIANTES SON CONSCIENTES DE LA IMPORTANCIA DE UNA BUENA SALUD VISUAL, MUCHOS NO LOGRAN MANTENER HÁBITOS VISUALES SALUDABLES DEBIDO A LA FALTA DE CONCIENCIA O DE RECURSOS, Y ES AQUÍ DONDE LOS SERVICIOS DE OPTOMETRÍA NOS PERMITEN SER ESA PUERTA DE ENTRADA PARA ASEGURAR QUE NUESTRA COMUNIDAD UNIVERSITARIA TENGAN ACCESO A ATENCIÓN E INFORMACIÓN OPTOMÉTRICA DE CALIDAD Y AYUDARLOS A TENER UNA EXPERIENCIA UNIVERSITARIA EXITOSA.</t>
  </si>
  <si>
    <t>JUZGAMIENTO DE ASCUN DEPORTES/CULTURA Y TORNEOS INTERNOS UNIMAYOR (COPA EVOLUCIÓN 2022).</t>
  </si>
  <si>
    <t>LA CONTRATACIÓN Y DESTINO DE ESTA ACTIVIDAD GARANTIZA Y PROMUEVE EN LA INSTITUCION UNIVERSITARIA LA INTEGRACION DEPORTIVA DE TODA NUESTRA COMUNIDAD INSTITUCIONAL, BRINDANDO CONDICIONES NECESARIAS PARA EL DESARROLLO DE LAS MISMAS.</t>
  </si>
  <si>
    <t>ARTICULACIÓN UNIVERSIDAD DEL CAUCA   (Feria del libro)</t>
  </si>
  <si>
    <t>2 SEMESTRE</t>
  </si>
  <si>
    <t>Unimayor se ha caracterizado por promover el hábito de la lectura y escritura, por lo tanto, hemos consolidado la articulación con UNICAUCA, para la participación ante el Ministerio de Cultura, como cómite organizador  con el evento denominado POPAYÁN CIUDAD LIBRO, en alianza con las demás universidades de Popayán.</t>
  </si>
  <si>
    <t xml:space="preserve">MEMBRESIAS </t>
  </si>
  <si>
    <t>ASCUN deporte</t>
  </si>
  <si>
    <t>PAGO DE ANUALIDAD  POR PARTICIPACION EN LOS JUEGOS UNIVERSITARIOS ASCUN DEPORTES.</t>
  </si>
  <si>
    <t>ASCUN Cultura</t>
  </si>
  <si>
    <t>AL PERTENECER A ESTA ÁREA CULTURAL, SE PROMOVERÁ LA PARTICIPACIÓN Y CONSOLIDACIÓN DE GRUPOS ARTÍSTICOS EN ASCUN CULTURA YA QUE SE BUSCA PRESERVAR LA ARMONÍA EN LAS RELACIONES QUE FAVORECEN LA INTEGRACIÓN DE LAS UNIVERSIDADES COLOMBIANAS A NIVEL REGIONAL. QUE, A SU VEZ, PERMITIRÁ IMPLEMENTAR DE LA POLÍTICA DE PROMOCIÓN DE LA PERMANENCIA Y LA GRADUACIÓN, QUE ESTABLECEN OBJETIVOS ESTRATÉGICOS, ENTRE ELLOS, GESTIONAR CONVENIOS Y ALIANZAS INTERINSTITUCIONALES QUE PROMUEVAN EL FOMENTO A LA EDUCACIÓN SUPERIOR Y GARANTICEN LA PERMANENCIA DE LOS ESTUDIANTES.</t>
  </si>
  <si>
    <t>SERVICIOS PARA LA COMUNIDAD SOCIAL Y PERSONAL</t>
  </si>
  <si>
    <t>MATERIALES Y SUMINISTROS</t>
  </si>
  <si>
    <t>ADQUISICIÓN DE MATERIALES DE DESTINO FINAL PARA CAMPAÑAS Y TALLERES DE CRECIMIENTO PERSONAL</t>
  </si>
  <si>
    <t xml:space="preserve">ES INDISPENSABLE REALIZAR ACTIVIDADES CON LA COMUNIDAD INSTITUCIONAL, TALLERES Y CAMPAÑAS DE CRECIMIENTO PERSONAL QUE PERMITA EL  FORTALECIMIENTO DE HABILIDADES BLANDAS, Y PREVENCIÓN DE RIESGO PSICOSOCIAL ( MATERIAL DE TRABAJO, CARTULINA, LAPICEROS, MARCADORES, CINTA, EGA, ETC) </t>
  </si>
  <si>
    <t>ARRENDAMIENTO DE ESCENARIOS DEPORTIVOS</t>
  </si>
  <si>
    <t xml:space="preserve">PRESTAR SEVICIOS OPTIMOS Y DE CALIDAD EN RELACION A  ESCENAROS DEPORTIVOS PARA TODA LA COMUNIDAD UNIVERSITARIA </t>
  </si>
  <si>
    <t>Gestión de Recursos Tecnológicos</t>
  </si>
  <si>
    <t>400 Mbps</t>
  </si>
  <si>
    <t>Servicio de internet dedicado</t>
  </si>
  <si>
    <t>x12 meses</t>
  </si>
  <si>
    <t>El servicio de internet es una herramienta necesaria para el buen desarrollo de las actividades académicas y administrativas de la comunidad IUCMC.</t>
  </si>
  <si>
    <t xml:space="preserve">Canal alterno de Internet , de interconexión de datos entre sedes, telefonía analoga y televisión </t>
  </si>
  <si>
    <t xml:space="preserve">Servicio de seguridad perimetral </t>
  </si>
  <si>
    <t>2 UTM</t>
  </si>
  <si>
    <t>Servicio de seguridad perimetral Hillstone</t>
  </si>
  <si>
    <t xml:space="preserve">x12 meses </t>
  </si>
  <si>
    <t xml:space="preserve">La IUCMC requiere mantener el servicio de seguridad perimetral por 4 meses debido a los tiempos de contratación y migración de la información hacia el nuevo UTM que se adquirirá.  </t>
  </si>
  <si>
    <t>Servidores Privado Virtuales (VPS) Oracle</t>
  </si>
  <si>
    <t xml:space="preserve">VPS </t>
  </si>
  <si>
    <t>1 VPS</t>
  </si>
  <si>
    <t>Servicio Oracle cloud infraestructure</t>
  </si>
  <si>
    <t xml:space="preserve">x 12 meses </t>
  </si>
  <si>
    <t xml:space="preserve">Es necesario que la IUCMC tenga algunos servicios críticos en la nube,en este caso en VPS (Servidores Privados Virtuales,  para el uso,  acondicionamiento de actividades y servicios soportados como el sitio web institucional, aplicativos,  sistemas de información institucionales y Unimyor Virtual. </t>
  </si>
  <si>
    <t>Suscripción y renovación de Software</t>
  </si>
  <si>
    <t>Servicio de mantenimientos</t>
  </si>
  <si>
    <t>Servicio de mantenimiento: 
- 36 Ups 
-16 aires 
-2 plantas: 
1 sede Encarnación
1 sede Bicentenario
- 1 transformador</t>
  </si>
  <si>
    <t>2 x año</t>
  </si>
  <si>
    <t>El mantenimiento preventivo evita daños en los equipos y garantiza el buen funcionamiento de los mismos.</t>
  </si>
  <si>
    <t>Mantenimiento:
- 51  Video beam
- 10 Impresoras
- 2 Scaner
- 5 Amplificadores de audio 
- 2 Mezclador de audio 
-  1 Dron 
- 2 Ploter
- 57 lamparas de emergencia
- 1 scaner laser pro 3D CEU</t>
  </si>
  <si>
    <t>1 x año</t>
  </si>
  <si>
    <t xml:space="preserve">Servicio de mantenimiento de ascensor marca Orona </t>
  </si>
  <si>
    <t>Contratar el mantenimiento preventivo a todo costo incluyendo linea de repuestos, de un ascensor marca Orona de la sede Bicentenario ubicada en la carrera 7 # 2 – 52 en Popayán cauca de la Institución Universitaria Colegio Mayor del Cauca.</t>
  </si>
  <si>
    <t xml:space="preserve">Equipos para el fortalecimiento medios educativos </t>
  </si>
  <si>
    <t>Adquisición de Medios Educativos según requerimientos  Institucionales o resultados de la evaluación periódica de medios educaivos del 2023. computadores de escritorio, portatiles, perifericos, elementos de almacenanimiento y procesamientos de información.</t>
  </si>
  <si>
    <t>Control de acceso</t>
  </si>
  <si>
    <t xml:space="preserve">Implementar controles de acceso en tres salas de la Institución.  </t>
  </si>
  <si>
    <t xml:space="preserve">Equipos para el fotalecimiento de la infraestructura tecnológica </t>
  </si>
  <si>
    <t xml:space="preserve">Para el mejoramiento continuo de la infraestructura IUCMC se hace necesario la compra elementos eléctricos y electrónicos según los requerimientos de la infraestructura tecnológica resultado del informe de la vigencia 2023. </t>
  </si>
  <si>
    <t>Ampliación cobertura wifi sede Bicentenario fase 2</t>
  </si>
  <si>
    <t>La IUCMC tiene la necesidad de la ampliación de cobertura WiFi en salones de clases de la institución, contemplando renovación de equipos inalámbricos, cambio de equipos de conectividad y reubicación de puntos de acceso, inicialmente para una de las sedes de la institución como segunda fase del proyecto.</t>
  </si>
  <si>
    <t>Gestión Financiera y Contabe</t>
  </si>
  <si>
    <t>Claudia Lorena Muñoz Gomez</t>
  </si>
  <si>
    <t>SISTEMA FINANCIERO - CELESTE</t>
  </si>
  <si>
    <t>Prestación de servicios licencia financiera y contable</t>
  </si>
  <si>
    <t>La Institución requiere continuar con la contratación de los servicios profesionales,  con el objetivo de fortalecer el Sistema Integrado de Información Financiera y Contable con el proveedor CELESTE TEAM, para registrar los hechos y transacciones financieras y económicas del Colegio Mayor del Cauca Institución Universitaria, bajo los módulos de Contabilidad, Presupuesto, Tesorería y Adquisición de Bienes y Servicios. Lo cual ha permitido desde el año 2017, realizar diversos desarrollos que permiten dinamizar, armonizar e integrar los módulos de Contabilidad, Presupuesto, Tesorería y Adquisición de Bienes y Servicios, por lo anterior se requiere la asesoría y soporte profesional para la vigencia 2023 del Sistema Integrado de Información Financiera y Contable de los módulos mencionados. De igual en cumplimiento a la Resolución Nro. 0042 del 5 de mayo de 2020 expedida por la Dirección de Impuestos y Aduanas Nacionales DIAN, “Por la cual se desarrollan los sistemas de facturación, los proveedores tecnológicos, el registro de la factura electrónica de venta como título valor, se expide el anexo técnico de factura electrónica de venta y se dictan otras disposiciones en materia de sistema de facturación”, se requiere el servicio para la facturación electrónica, así como la fima electrónica</t>
  </si>
  <si>
    <t xml:space="preserve">2.1.2.02.02.008 Servicios prestados a las empresas y servicios de producción </t>
  </si>
  <si>
    <t>Servicio Público domiciliarios</t>
  </si>
  <si>
    <t>Los servicios públicos de suministro (agua, electricidad y telefonía fija y movil) son fundamentales para el normal desarrollo de las actividades academicas y administrativas, por lo tanto el suministro de estos servicios son una condición sine qua non no lo se podría realizar una prestación de los servicios educativos de calidad</t>
  </si>
  <si>
    <t>Comisiones bancarias y arrendamiento datafono</t>
  </si>
  <si>
    <t>Comisiones bancarias y gravamen financiero</t>
  </si>
  <si>
    <t xml:space="preserve">Para la administración de los recursos se requieren de cuentas de ahorro y corrientes que permitan hacer efectivo los diferentes hechos económicos que la Institución desarrollo en el marco de sus actividades financieras y económicas. </t>
  </si>
  <si>
    <t>2.1.2.02.02.007 Servicios financieros y servicios conexos, servicios inmobiliarios y servicios de leasing</t>
  </si>
  <si>
    <t>Gravamen financiero</t>
  </si>
  <si>
    <t xml:space="preserve">Es un impuesto indirecto del orden naciolan el cual se aplica a las transacciones financieras que la Institución realiza a través de las cuentas de ahorro y corrientes que tiene en la Institución </t>
  </si>
  <si>
    <t>2.1.8.01.14 Gravamen a los movimientos financieros</t>
  </si>
  <si>
    <t>Equipos de computo</t>
  </si>
  <si>
    <t xml:space="preserve">Se hace necesario realizar una actualización de equipos de computo para Contabilidad y Nómina. </t>
  </si>
  <si>
    <t>Gestión Documental</t>
  </si>
  <si>
    <t>Radicaciòn de toda la Documentacion que ingresa por ventanilla ùnica</t>
  </si>
  <si>
    <t>Impreso epson TM-U295</t>
  </si>
  <si>
    <t>Con el fin de cumplir con el acuerdo 06 de 2001, es indispensable comprar las impresoras para radicar toda la información que ingresa y sale del Colegio Mayor del Cauca en las cuatro sedes, además para poder complementar el nuevo aplicativo ORFEO.</t>
  </si>
  <si>
    <t>Compra de un termohigrometro, instrumento electrónico que sirve para medir la humedad relativa y la termperatura.</t>
  </si>
  <si>
    <t>Termohigrometro digital fijo.HTC-2 Via P135206</t>
  </si>
  <si>
    <t>Por norma, las areas donde se almacenan acervos documentales de las instituciones tanto publicas como privadas, deben contar  para conservación y preservación de la información un deshumidificador acorde a la necesidad del área. (Acuerdo 002/2021)</t>
  </si>
  <si>
    <t>Compra de detectores de humo para evitar conatos de incendio en el archivo central.</t>
  </si>
  <si>
    <t>detectores de humo marca bosch</t>
  </si>
  <si>
    <t>Por norma, en las bodegas donde se conservan y custodian los acervos documentales de toda entidad o institución, deben contar con detectores de humo para prevenir riesgos potenciales no solo para la información sino para toda la infraestructura de la institución. (Acuerdo 002/2021).</t>
  </si>
  <si>
    <t>Ampliación y dotación de archivadores rodantes para el archivo central ubicado en sede Bicentenario de la Institución Universitaria Colegio Mayor del Cauca.</t>
  </si>
  <si>
    <t>Archivador rodante para el archivo central</t>
  </si>
  <si>
    <t>Dos estructuras de carro fijo nueva para colocar 4 estantes nuevos con medidas de  240 cms de alto x 91cms de largo x 40 cms de fondo, cada estante con 8 entrepaños - ocho estructuras carros rodantes nuevos que incluyan mecanismo y guarda de 2 estantes de frente por 4 estantes de fondo nuevos, medidas de 240 cms de alto x 91cms de largo x 40 cms de fondo para 64 estantes nuevos. Cada uno con 8 entrepaños - dos Puertas Para Archivo Rodante De 60a75cm X 2.40 Alt De 60a75cm X 2.40 Alto. - cuatro Tapas laterales metálicas nuevas para carro  de 91 x 240 cm. - 44 Rieles en T para soporte de carros. - una estructura de carro fijo nueva. -  compuesta por 2 estantes de frente por 3 estantes de fondo cada uno con 7 entrepaños, medidas de 40 cms x 91 cms x 240 cms. - cuatro estructuras de carros rodantes nuevos, por 2 estantes de frente con 3 estantes de fondo, con mecanismo y  guarda,  cada estante va con 7 entrepaños. medidas de 240 cms x 91 cms x 40 cms. - una puerta Para Archivo Rodante De 60a75cm X 2.40 Alto. - tres tapa Lateral Carro De 80 A 1.04mt X 2.40 Alto. - 18 Rieles en T para soporte de carros.</t>
  </si>
  <si>
    <t xml:space="preserve">Mobiliario </t>
  </si>
  <si>
    <t xml:space="preserve">se hace necesario la adecuación del archivo central, con el objeto de optimizar el espacio existente y la utilización de nuevos archivadores rodantes que permita el incremento en el número de estantes para realizar los procesos archivísticos necesarios que garanticen la preservación, custodia, transferencias documentales de otros procesos y consulta de la información institucional.  </t>
  </si>
  <si>
    <t xml:space="preserve">Adquisición escalera tubular de 5 peldaños material </t>
  </si>
  <si>
    <t xml:space="preserve">Producto </t>
  </si>
  <si>
    <t>Elemento importante para realizar tareas diarias en el archivo central</t>
  </si>
  <si>
    <t xml:space="preserve">adquisición escalera tubular de 3 peldaños material </t>
  </si>
  <si>
    <t>Infraestructura Tecnológica</t>
  </si>
  <si>
    <t>Equipo de Compúto de Escritorio</t>
  </si>
  <si>
    <t>NA</t>
  </si>
  <si>
    <t xml:space="preserve">Se requiere que  los equipos de compúto de la Decanatura, Secretaría Académica, Coordinadores de Programa, Auxiliares administrativas y Docentes de Planta de la FCSA se actualicen para el desarrollo de las actividades cotidianas. </t>
  </si>
  <si>
    <t>Dotación de Mobiliario</t>
  </si>
  <si>
    <t>Sillas Ergonómicas con Descanza Brazos</t>
  </si>
  <si>
    <t xml:space="preserve">Para Decanatura (1) ya que  se dañó y no fue sustituidad. Para auxiliar Administrativa (1) por recomendaciones médicas. </t>
  </si>
  <si>
    <t>Sillas Ergonómicas</t>
  </si>
  <si>
    <t>Las que se usan actualmente (1) Auxiliar administrativa, (3) coordinadores, se encuentran en mal estado.</t>
  </si>
  <si>
    <t>Sillas Interlocutoras para Estudiates Tapizadas</t>
  </si>
  <si>
    <t>Se requiere reemplazar de la Sala de Vídeo Conferencia, dado que se encuentran en mal estado.</t>
  </si>
  <si>
    <t>Sillas con Rodachines para Laboratorio Empresarial</t>
  </si>
  <si>
    <t>Se requiere completar la dotación del Laboratorio Emprearial, dado que son 33 puestos de trabajo y solo hay 18 sillas con rodachines.</t>
  </si>
  <si>
    <t>Equipos de Compúto
(Sala Móvil)</t>
  </si>
  <si>
    <t>Se requiere más sificiencia de equipos para el apoyo de las actividades académicas, tanto de Docentes como de Estudiantes.</t>
  </si>
  <si>
    <t>Proyector (Vídeo Beam)</t>
  </si>
  <si>
    <t>Se requiere para la sala de juntas de la FCSA.</t>
  </si>
  <si>
    <t xml:space="preserve">Pantalla Retractil de Pared 2,5 X 2,5M </t>
  </si>
  <si>
    <t>Diana Pacheco Torres</t>
  </si>
  <si>
    <t>Cidecauca</t>
  </si>
  <si>
    <t xml:space="preserve">Portatil </t>
  </si>
  <si>
    <t>Para la dirección ejecutiva de Cidecauca donde requiere atender actividades operativas y administrativas dentro y fuera de la Institución es indispensable un equipo portátil para dicha labor.</t>
  </si>
  <si>
    <t>Silla Gerencial Ergonómica con brazos</t>
  </si>
  <si>
    <t xml:space="preserve">Por disposición y necesidad ergonómica se requiere una silla gerencial para la oficina de la dirección de Cidecauca.  </t>
  </si>
  <si>
    <t xml:space="preserve">Persianas </t>
  </si>
  <si>
    <t xml:space="preserve">Por disposición y manejo de luz se requiere dos persianas para la sala de reuniones de Cidecauca.  </t>
  </si>
  <si>
    <t>Tablero Vidrio</t>
  </si>
  <si>
    <t xml:space="preserve">Para llevar control de actividades se reiquere tablero en vidrio para la sala de reuniones de Cidecauca.  </t>
  </si>
  <si>
    <t xml:space="preserve">Archivador aéreo </t>
  </si>
  <si>
    <t xml:space="preserve">No se cuenta con archivador para custodia de documentos  e implementos para la oficina de la dirección de Cidecauca.  </t>
  </si>
  <si>
    <t>CEDES</t>
  </si>
  <si>
    <t>Plegable</t>
  </si>
  <si>
    <t>Carta de presentación del Centro de Desarrollo Sostenible Unimayor - CEDES</t>
  </si>
  <si>
    <t>1 de 1</t>
  </si>
  <si>
    <t>Tarjeta de Presentación</t>
  </si>
  <si>
    <t>Tarjeta de presentación coo Director CEDES</t>
  </si>
  <si>
    <t>Rafael Mauricio Padilla Moreno</t>
  </si>
  <si>
    <t>Conferencista</t>
  </si>
  <si>
    <t>Ponencia  dia muércoles 20 de marzo (Celebración dia del agua 22 de 2024)</t>
  </si>
  <si>
    <t>Logistica</t>
  </si>
  <si>
    <t>Organización del evento (Certificados, Suvenil, Refrigerio)</t>
  </si>
  <si>
    <t>Marca CEDES SIC</t>
  </si>
  <si>
    <t>Derechos de autor Logo CEDES</t>
  </si>
  <si>
    <t>Trípode</t>
  </si>
  <si>
    <t>Trípode de base para pendón</t>
  </si>
  <si>
    <t>Pendón</t>
  </si>
  <si>
    <t>Pendón de presentación y publicidad</t>
  </si>
  <si>
    <t>Gestión de Biblioteca</t>
  </si>
  <si>
    <t>Sistema de Gestión de Biblioteca KOHA y Aplicación NEXTBIT</t>
  </si>
  <si>
    <t>Prestación de servicios</t>
  </si>
  <si>
    <t>Sistema que permite gestionar los recursos bibliográficos en formato físico disponibles en la biblioteca Jaime Macías de la IUCMC</t>
  </si>
  <si>
    <t>Look Proxy</t>
  </si>
  <si>
    <t>Sistema que permite centralizar y administrar el acceso remoto a los recursos bibliográficos electrónicos suscritos por la IUCMC</t>
  </si>
  <si>
    <t>Repositorio Digital</t>
  </si>
  <si>
    <t>Migración  y actualización de versión  nuestro repositorio digital  permitiendionos solucionar varios conflictos que presenta con el servidor windows. Igualmente nos permite centralizar,administrar, visualizar e integrar con nuestro sistema de gestión de biblioteca  permitiendonos    generar estadisticas de los trabajaso de grado, produción intelectual de investigaciones, material docente y material de sello editorial.</t>
  </si>
  <si>
    <t>EBSCO EBOOKS &amp; JOURNALS</t>
  </si>
  <si>
    <t>Base de datos de libros y revistas académicas evaluadas por pares académicos y disponibles en línea</t>
  </si>
  <si>
    <t>IEEE CS</t>
  </si>
  <si>
    <t>Revistas Q1 y Q2 especializadas para la facultad de ingeniería</t>
  </si>
  <si>
    <t>EBOOKS 7/24</t>
  </si>
  <si>
    <t>Textos guía de cursos seleccionados por docentes con acceso en línea, de editoriales reconocidas como Pearson, MacGrawHill, Ediciones de la U, entre otros.</t>
  </si>
  <si>
    <t>Base de datos de 188 revistas/magazines con temas de interés general como Semana, Portafolio, Dinero, Axxis, P&amp;M, Enter, El Malpensante, Arcadia, entre otras</t>
  </si>
  <si>
    <t>Libros impresos especializados para las  4 facultades de la Institución</t>
  </si>
  <si>
    <t>Rubro destinado para la compra de material bibliográfico en formato impreso 2024 para las 4 facultades de la Institución. Es importante tener encuenta que esta activa esta en el plan de mejoramiento. Igualmente hay que adquirir material para la Facultad de Educación en epecial para la Licenciatura en musica</t>
  </si>
  <si>
    <t>Videobeam, telón y barra de sonido</t>
  </si>
  <si>
    <t>Se requiere videobeam fijado en la sala de cómputo de la biblioteca para la realización de talleres y exposiciones en recursos electrónicos</t>
  </si>
  <si>
    <t>Computador portatil</t>
  </si>
  <si>
    <t>Se requiere portatil para remplazar el equipo asignado al contratista de repositorio digital, debido a que  presenta fallas constantemente y su bateria ya no no funciona.</t>
  </si>
  <si>
    <t>Equipos de computo todo en Uno</t>
  </si>
  <si>
    <t>Se requiere cambiar los dos equipos de consulta y el equipo del auxiliar de biblioteca; su rendimiento es demasiado defectuoso y se presenta inconvenientes para el registro de usuarios en el acceso a la biblioteca</t>
  </si>
  <si>
    <t xml:space="preserve"> Memorias USB de 128GB</t>
  </si>
  <si>
    <t>Se requrieren dispositivos USB para el desarrollo de actvidades de biblioteca(almacenamiento de información)</t>
  </si>
  <si>
    <t>Impresora de codigos y label para rotulación de material bibliografico</t>
  </si>
  <si>
    <t>Se requiere comprar una impresora que permita la debida rotulación del material bibliografico,  teniendo encuenta que la impresora que  dispone la biblioteca se encuentra  dañada  y presenta obsolecencia .</t>
  </si>
  <si>
    <t xml:space="preserve">Escritorio </t>
  </si>
  <si>
    <t>La biblioteca requiere disponer de un escritorio para ubicación del puesto de trabajo de la contratista de procesamiento tecnico</t>
  </si>
  <si>
    <t>Sillas ergonomicas</t>
  </si>
  <si>
    <t xml:space="preserve">La biblioteca requiere dos sillas ergonomicas para el servicio del auxiliar de biblioteca y la contratista de procesamiento tecnico </t>
  </si>
  <si>
    <t>Mesa para monitor graduable 3 alturas ref:0962</t>
  </si>
  <si>
    <t>Siguiendo recomendaciones de la visita al puesto de trabajo por parte de  salud y seguridad en el trabajo se requieren mesas o soportes graduables para monitor que permitan ubicar las pantallas en la altura correcta</t>
  </si>
  <si>
    <t>Casilleros</t>
  </si>
  <si>
    <t>La biblioteca requiere adquirir nuevos casilleros para sus usuarios hechos a la medida</t>
  </si>
  <si>
    <t>Insumos procesamiento técnico ( 1 caja de guantes de latex; 1 caja de guantes de nitrilo, 2 cajas de tapabocas, 5 resaltadores, 2 banderitas de notas, rótulos, 2 cintas anchas, 1 caja de lápices,2 cajas de lapiceros negro,  10 resmas de papel tamaño carta, 2 galones de alcohol, etc)</t>
  </si>
  <si>
    <t>permanente</t>
  </si>
  <si>
    <t>Archivo, manejo y procesamiento de documentos y libros.</t>
  </si>
  <si>
    <t>Batolas (batas de laboratorio)</t>
  </si>
  <si>
    <t>Manipulación de grandes cantidades de libros (en el movimiento de colecciones)</t>
  </si>
  <si>
    <t xml:space="preserve">Investigaciones </t>
  </si>
  <si>
    <t>Margarita Rosa  Sánchez Gozález</t>
  </si>
  <si>
    <t>FOMENTO DE LAS ACTIVIDADES EN INVESTIGACIÓN INNOVACIÓN O CREACIÓN ARTÍSTICA Y CULTURAL A TRAVÉS DE FORMULACIÓN Y EJECUCIÓN DE PROYECTOS</t>
  </si>
  <si>
    <t>2.1.2.02.02.008</t>
  </si>
  <si>
    <t>CONVOCATORIAS PARA FOMENTAR LA INVESTIGACIÓN FORMATIVA</t>
  </si>
  <si>
    <t xml:space="preserve">Catering  </t>
  </si>
  <si>
    <t>2.1.2.02.02.006</t>
  </si>
  <si>
    <t>2.1.2.02.02.009</t>
  </si>
  <si>
    <t xml:space="preserve">Capacitaciones (inscripción en eventos) </t>
  </si>
  <si>
    <t xml:space="preserve">FORTALECIMIENTO DE LAS COMPETENCIAS INVESTIGATIVAS DE INNOVACIÓN O CREACIÓN ARTÍSTICA Y CULTURAL EN LOS ESTUDIANTES, DOCENTES Y PERSONAS QUE HACEN PARTE DE LA INVESTIGACIÓN </t>
  </si>
  <si>
    <t>2.1.2.01.01.005</t>
  </si>
  <si>
    <t>Materiales</t>
  </si>
  <si>
    <t>2.1.2.02.01.003</t>
  </si>
  <si>
    <t>GENERACIÓN DE PRODUCTOS DE NUEVO CONOCIMIENTO DESARROLLO TECNOLÓGICO FORMACIÓN DE RECURSO HUMANO Y APROPIACIÓN SOCIAL DEL CONOCIMIENTO</t>
  </si>
  <si>
    <t xml:space="preserve">Impresos y publicaciones </t>
  </si>
  <si>
    <t>DIVULGACIÓN DE LOS RESULTADOS INVESTIGATIVOS DE INNOVACIÓN Y CREACIÓN ARTÍSTICA Y CULTURAL</t>
  </si>
  <si>
    <t xml:space="preserve">Equipo de computo con características específicas para diseño y diagramaciones </t>
  </si>
  <si>
    <t>Admisiones</t>
  </si>
  <si>
    <t>Operativo de admisiones</t>
  </si>
  <si>
    <t>Carnets digital</t>
  </si>
  <si>
    <t>Carnetización</t>
  </si>
  <si>
    <t>Diaria</t>
  </si>
  <si>
    <t>Contratar los servicios para la implementación y actualizacion de los carnet digital para estudiantes, docentes, funcionarios y egresados de la UNIMAYOR para el 1 y 2 periodo academico del año 2024.</t>
  </si>
  <si>
    <t>Secretaría General</t>
  </si>
  <si>
    <t>Diego Fernando Muñoz Robles</t>
  </si>
  <si>
    <t>Aseo y Cafetería</t>
  </si>
  <si>
    <t>Famimax blanco triple hoja x 170 metros
Ref. 71177
Paquete x 4 rollos
Linea institucional</t>
  </si>
  <si>
    <t>84 Paquete</t>
  </si>
  <si>
    <t>Servicios de aseo y cafetería</t>
  </si>
  <si>
    <t>Entrega cada 3 meses</t>
  </si>
  <si>
    <t>Se requiere la dotación para las diferentes sedes, para brindar las condiciones mínimas de salud e higiene de la comunidad universitaria.</t>
  </si>
  <si>
    <t>Famimax precortado color natural triple hoja x 100m
Ref. 73689
Paquete x 6 rollos
Linea institucional</t>
  </si>
  <si>
    <t>36  Paquete</t>
  </si>
  <si>
    <t>Servilleta Familia institucional
Ref. 72609
Paquete x 600 servilletas 23cm x 13.5cm
Linea institucional</t>
  </si>
  <si>
    <t>10  Paquete</t>
  </si>
  <si>
    <t>Paño de limpieza Wypall
Rollo precortado 28cm x 42cm x 88 hojas
Ref. SAP 30163165
Kymberly Clark</t>
  </si>
  <si>
    <t>10  Rollo</t>
  </si>
  <si>
    <t>Café tostado, molido de consumo nacional</t>
  </si>
  <si>
    <t>300  Libra</t>
  </si>
  <si>
    <t>Se requiere la adquisición de productos alimenticios con el fin de brindar estos en las diferentes reuniones y eventos que se desarrollarán por parte de la Institución durante la vigencia.</t>
  </si>
  <si>
    <t>Bebida aromática, sabores surtidos
Caja x 20 unidades</t>
  </si>
  <si>
    <t>200  Caja</t>
  </si>
  <si>
    <t>Jabón gota espuma para manos
Ref. 520501
Familia Tork x 1000ml
Linea institucional</t>
  </si>
  <si>
    <t>20 Tarro</t>
  </si>
  <si>
    <t>Limpiador multiusos desinfectante
Base activa: Hipoclorito de sodio
Galón x 3.8 litros</t>
  </si>
  <si>
    <t>96  Galón</t>
  </si>
  <si>
    <t>Acido muriático
Presentación x Galón de 3.8 litros</t>
  </si>
  <si>
    <t>Se requiere el suministro de sustancias para el tratamiento de los pisos, muros y demás elementos que requieran desinfección.</t>
  </si>
  <si>
    <t>Cera para pisos
Líquida y autobrillante
Presentación x Galón de 3.8 litros</t>
  </si>
  <si>
    <t>Se requiere la compra de insumos para el tratamiento y mantenimiento de los pisos de las diferentes sedes de la institución.</t>
  </si>
  <si>
    <t>Detergente en polvo
Presentación x 1 Kg</t>
  </si>
  <si>
    <t>36  Bolsa</t>
  </si>
  <si>
    <t>Jabón líquido para manos
Presentación x Galón de 3.8 litros</t>
  </si>
  <si>
    <t>Limpiador para pisos laminados en madera
Presentación x Galón de 3.8 litros</t>
  </si>
  <si>
    <t>Papel higiénico doble 
Presentación Rollo x 27 metros</t>
  </si>
  <si>
    <t>24  Rollo</t>
  </si>
  <si>
    <t>Removedor de cera
Presentación x Galón de 3.8 litros</t>
  </si>
  <si>
    <t>Sellador para pisos autobrillante y autodeslizante
Presentación x Galón de 3.8 litros</t>
  </si>
  <si>
    <t>Silicona líquida para pisos
Presentación x Galón de 3.8 litros</t>
  </si>
  <si>
    <t>Vaso desechable ecológico
Capacidad 4 onzas
Paquete x 50 unidades</t>
  </si>
  <si>
    <t>50 Paquete</t>
  </si>
  <si>
    <t>Azúcar refinado
Paquete x 200 unidades
Presentación Tubitos x 5 gramos</t>
  </si>
  <si>
    <t>100  Paquete</t>
  </si>
  <si>
    <t>Bolsa negra para basura 
Dimensiones 90cm x 65cm
Calibre 2
Paquete x 10 unidades</t>
  </si>
  <si>
    <t>30  Paquete</t>
  </si>
  <si>
    <t>Se requieren insumos para el manejo y retiro de basuras y desperdicios generados en las diferentes sedes de la institución.</t>
  </si>
  <si>
    <t>Bolsa blanca para basura 
Dimensiones 90cm x 65cm
Calibre 2
Paquete x 10 unidades</t>
  </si>
  <si>
    <t>Bolsa verde para basura 
Dimensiones 90cm x 65cm
Calibre 2
Paquete x 10 unidades</t>
  </si>
  <si>
    <t>Bolsa gris para basura 
Dimensiones 50cm x 40cm
Calibre 2
Paquete x 10 unidades</t>
  </si>
  <si>
    <t>Escoba triangular
Mango metálico</t>
  </si>
  <si>
    <t>20  Unidad</t>
  </si>
  <si>
    <t>Se requiere la adquisición de insumos para las labores rutinarias de aseo que se desarrollan en las diferentes sedes de la Institución.</t>
  </si>
  <si>
    <t>Esponja multiusos</t>
  </si>
  <si>
    <t>28  Unidad</t>
  </si>
  <si>
    <t>Mecha para trapero
34cm x 15cm
Algodón pabilo + Mago metálico</t>
  </si>
  <si>
    <t>16  Unidad</t>
  </si>
  <si>
    <t>Palito mezclador para café
Linea ecológica
Paquete x 2000 unidades</t>
  </si>
  <si>
    <t>5  Unidad</t>
  </si>
  <si>
    <t>Recogedor plástico con banda + Mango</t>
  </si>
  <si>
    <t>Trapero de hilaza + Mango</t>
  </si>
  <si>
    <t>Ambientador líquido
Aromas surtidos
Presentación x Galón de 3.8 litros</t>
  </si>
  <si>
    <t>36  Galón</t>
  </si>
  <si>
    <t>Papelería y útiles escolares</t>
  </si>
  <si>
    <t>Papel ecológico tamaño carta
Gramaje 75 gr/m2
Presentación Resma x 500 unidades</t>
  </si>
  <si>
    <t>150  Resma</t>
  </si>
  <si>
    <t>Productos de papelería y elementos de escritorio</t>
  </si>
  <si>
    <t>Entrega cada 6 meses</t>
  </si>
  <si>
    <t>Utiles de escritorio y elementos de papeleria necesarios para las diferentes actividades académicas y administrivas que se desarrollarán en la Institución.</t>
  </si>
  <si>
    <t>Papel ecológico tamaño oficio
Gramaje 75 gr/m2
Presentación Resma x 500 unidades</t>
  </si>
  <si>
    <t>20  Resma</t>
  </si>
  <si>
    <t>Papel tipo Opalina
Gramaje 180 gr/m2
Presentación Resma x 500 unidades</t>
  </si>
  <si>
    <t>3 Resma</t>
  </si>
  <si>
    <t>Carpeta blanca de 4 alas
Gramaje de 200 gr/m2</t>
  </si>
  <si>
    <t>50  Unidad</t>
  </si>
  <si>
    <t>Carpeta gris de 4 alas
Gramaje de 200 gr/m2</t>
  </si>
  <si>
    <t>Carpeta de Yute
2 tapas, Tamaño oficio
Marcadas con logo institucional a dos tintas
Refuerzo lateral</t>
  </si>
  <si>
    <t>500  Unidad</t>
  </si>
  <si>
    <t>Lamina de cartón paja
Presentación x Pliego</t>
  </si>
  <si>
    <t>Cartulina española
Colores surtidos
Presentación x 1/2 Pliego</t>
  </si>
  <si>
    <t>Papel seda 
Colores surtidos
Presentación x Pliego</t>
  </si>
  <si>
    <t>100  Unidad</t>
  </si>
  <si>
    <t>Sobre de manila tamaño carta con logo institucional</t>
  </si>
  <si>
    <t>Sobre de manila tamaño pliego con logo institucional</t>
  </si>
  <si>
    <t>Boligrafo tinta gel color negra</t>
  </si>
  <si>
    <t>Boligrafo tinta gel color roja</t>
  </si>
  <si>
    <t>Boligrafo tinta gel color azul</t>
  </si>
  <si>
    <t>Borrador para tablero
Tipo felpa + base madera</t>
  </si>
  <si>
    <t>150  Unidad</t>
  </si>
  <si>
    <t>Marcador borrable para tablero
Recargable 
Color rojo</t>
  </si>
  <si>
    <t>Marcador borrable para tablero
Recargable 
Color azul</t>
  </si>
  <si>
    <t>Marcador borrable para tablero
Recargable 
Color verde</t>
  </si>
  <si>
    <t>Marcador borrable para tablero
Recargable 
Color negro</t>
  </si>
  <si>
    <t>Tinta marcador borrable para tablero
Presentación x 30 ml
Color rojo</t>
  </si>
  <si>
    <t>Tinta marcador borrable para tablero
Presentación x 30 ml
Color azul</t>
  </si>
  <si>
    <t>Tinta marcador borrable para tablero
Presentación x 30 ml
Color verde</t>
  </si>
  <si>
    <t>Tinta marcador borrable para tablero
Presentación x 30 ml
Color negro</t>
  </si>
  <si>
    <t>Hojas de cuadrernillo
Presentación Cuadriculado x 100 unidades</t>
  </si>
  <si>
    <t>Papel foamy
Tamaño 1/8
Colores surtidos
Presentación x 10 unidades</t>
  </si>
  <si>
    <t>50  Paquete</t>
  </si>
  <si>
    <t>Silicona líquida
Presentación x 100 ml</t>
  </si>
  <si>
    <t>20  Tarro</t>
  </si>
  <si>
    <t>Pegante en barra
Presentación x barra 40 gramos</t>
  </si>
  <si>
    <t>20  Barra</t>
  </si>
  <si>
    <t>Banderitas Post-it
Colores surtidos neón
Presentación Taco x 140 unidades</t>
  </si>
  <si>
    <t>20  Taco</t>
  </si>
  <si>
    <t>Notas adhesivas Post-it
Colores surtidos neón
Presentación 76mm x 76mm Taco x 300 unidades</t>
  </si>
  <si>
    <t>Lapiz negro No.2
Mina de grafito
Presentación x unidad</t>
  </si>
  <si>
    <t>120  Unidad</t>
  </si>
  <si>
    <t>Taja lápiz con depósito
Presentación x unidad</t>
  </si>
  <si>
    <t>Tijeras multiuso
Acero con mango de plástico
Presentación x unidad</t>
  </si>
  <si>
    <t>10  Unidad</t>
  </si>
  <si>
    <t>Borrador de nata
Presentación x unidad</t>
  </si>
  <si>
    <t>Cinta doble Faz
Presentación Rollo 18mm x 1m</t>
  </si>
  <si>
    <t>Humedecedor dactilar
Presentación x 14 gramos</t>
  </si>
  <si>
    <t>Huellero almohadilla dactilar
Presentación cajita redonda + tinta</t>
  </si>
  <si>
    <t>Gancho plástico para legajador
Presentación x 20 unidades</t>
  </si>
  <si>
    <t>Block iris de colores, paquete por 35 unidades</t>
  </si>
  <si>
    <t>11 Unidad</t>
  </si>
  <si>
    <t>Caja de colores escolares Caja x 12 unidades</t>
  </si>
  <si>
    <t>8 Unidad</t>
  </si>
  <si>
    <t>Pliego de papel Kraft</t>
  </si>
  <si>
    <t>60 Unidad</t>
  </si>
  <si>
    <t>Pliego de papel bond</t>
  </si>
  <si>
    <t>Pliego de cartulina española</t>
  </si>
  <si>
    <t>120 Unidad</t>
  </si>
  <si>
    <t>Caja de marcadores permanentes, colores surtidos x 10 unidades</t>
  </si>
  <si>
    <t>16 Unidad</t>
  </si>
  <si>
    <t>Paquete de bombas de colores (Azul Rey, Dorado, Blanco, Azul claro) paquete x 12 unidades R12</t>
  </si>
  <si>
    <t>20 Unidad</t>
  </si>
  <si>
    <t>Caja de chinches planos x 100 unidades</t>
  </si>
  <si>
    <t>Caja de clips pequeños x 100 unidades</t>
  </si>
  <si>
    <t>Caja de clips mariposa x 50 unidades</t>
  </si>
  <si>
    <t>Barra de silicona en barra</t>
  </si>
  <si>
    <t>Pistola de silicona para barras delgadas</t>
  </si>
  <si>
    <t>2 Unidad</t>
  </si>
  <si>
    <t>Caja archivadora Ref. #200</t>
  </si>
  <si>
    <t>300 Unidad</t>
  </si>
  <si>
    <t>Rollo de Nylon transparente de 90 libras x 100 metros</t>
  </si>
  <si>
    <t>200 Unidad</t>
  </si>
  <si>
    <t>Ferretería</t>
  </si>
  <si>
    <t>Tipo Koraza/Similar - Color Blanco puro</t>
  </si>
  <si>
    <t>10 Cuñete</t>
  </si>
  <si>
    <t>Elementos de ferretería</t>
  </si>
  <si>
    <t xml:space="preserve">Elementos necesarios para el mantenimiento y ejecución de adecuaciones en las diferentes sedes de la Institución </t>
  </si>
  <si>
    <t>Mantenimiento de infraestructura Institucional</t>
  </si>
  <si>
    <t>1 Global</t>
  </si>
  <si>
    <t>Servicios de construcción</t>
  </si>
  <si>
    <t>Programado para ejecución cada 3 meses</t>
  </si>
  <si>
    <t>Dadas las condiciones de lluvias durante el año 2024 es necesario que se intervengan las cubiertas se han afectado en las sedes Casa Obando y Encarnación, por tanto será necesario el mantenimiento integral e las misma. Por otra parte, se deberán realizar actividades de enlucimiento de las fachadas durante la semana santa, se requiere contratar los servicios a terceros dado que la institución no cuenta con el personal y equipos necesarios , y por ultimo se realizarán actividades de adecuación y mantenimiento general para las diferentes sedes.</t>
  </si>
  <si>
    <t>Fumigación y control de polilla en todas las sedes de la Institución (Febrero, Junio y Noviembre)</t>
  </si>
  <si>
    <t>3 Fumigaciones</t>
  </si>
  <si>
    <t xml:space="preserve">Servicios prestados a las empresas y servicios de producción </t>
  </si>
  <si>
    <t>Programado para 3 veces al año</t>
  </si>
  <si>
    <t>Dadas las condiciones de antigüedad y materialidad de algunos de los inmuebles de la institución, se requiere la fumigación de plagas durante tres veces en el año</t>
  </si>
  <si>
    <t xml:space="preserve">Servicio de vigilancia  </t>
  </si>
  <si>
    <t>Durante las 12 meses del año</t>
  </si>
  <si>
    <t>Salvaguarda de los bienes inmuebles para cada una de las sedes de la Institución.</t>
  </si>
  <si>
    <t>Servicio de aseo</t>
  </si>
  <si>
    <t>Al no contar con el personal necesario para las labores de aseo y mantenimiento, es neceasrio la contratación de una empresa que suministre el personal necesario para realizar el aseo y mantenimiento rutinario de cada una de las sedes de la Institución</t>
  </si>
  <si>
    <t>Arrendamiento de bien inmueble</t>
  </si>
  <si>
    <t>Servicios financieros y servicios conexos, servicios inmobiliarios y servicios de leasing</t>
  </si>
  <si>
    <t>Dado que no se cuenta con la infraestructura necesaria para el total del personal administrativo, se requiere para la vigencia 2024 el alquiler de un bien inmueble con capacidad de 30 oficinas en las que puedan ubicarse contratistas y personal de planta. En el centro de la ciudad de Popayán pueden encontrarse edificaciones que suplan esta necesidad.</t>
  </si>
  <si>
    <t>Arrendamiento de vehículo</t>
  </si>
  <si>
    <t>Servicios de alojamiento; servicios de suministro de comidas y bebidas; servicios de transporte; y servicios de distribución de electricidad, gas y agua</t>
  </si>
  <si>
    <t>Para las diferentes actividades desarrolladas por parte de la rectoría, se requiere el medio de transporte para el desplazamiento dentro y fuera de la ciudad de Popayán, por tanto se justifica la contratación de una empresa dedicada al transporte de personas, y que brinde el servicio dentro y fuera de la ciudad.</t>
  </si>
  <si>
    <t>Seguros muebles e inmuebles, contratos y contratos</t>
  </si>
  <si>
    <t xml:space="preserve">El seguro inmobiliario cubre distintos eventos, como accidentes, robos, terremotos, entre otros, permitiéndo cuidarel patrimonio de la Institución en caso de que haya pérdidas parciales o totales de los inmuebles. </t>
  </si>
  <si>
    <t>Muebles del tipo utilizado en la oficina</t>
  </si>
  <si>
    <t>Suministro de gabinete cajonera con dos puertas deslizantes en madera tipo cedro con dimensiones 0.80m x 0.75m x 0.50m</t>
  </si>
  <si>
    <t>1 Unidades</t>
  </si>
  <si>
    <t>Entrega para los 3 primeros meses del año</t>
  </si>
  <si>
    <t>Elemento por solucitud del área de admisiones para ser usado como archivador de elementos y materiales que en el momento no tienen donde acopiarse.</t>
  </si>
  <si>
    <t>Silla de escritorio ergonómica, con apoyo lumbar base nylon rodachinas nylon brazos, tapizado de tela</t>
  </si>
  <si>
    <t>Dado que no se cuentan para algunos funcionarios las sillas adecuadas para el confort de los fucionarios y contratistas de la institución</t>
  </si>
  <si>
    <t>Reposa pies</t>
  </si>
  <si>
    <t>30 Unidades</t>
  </si>
  <si>
    <t>Base pantalla</t>
  </si>
  <si>
    <t>Archivador tipo locker</t>
  </si>
  <si>
    <t>10 Unidades</t>
  </si>
  <si>
    <t>División de oficina con mueble en L de 1.60m x 0.80m (Inlcuye modificaciones e instalación de paneles divisorios)</t>
  </si>
  <si>
    <t>8 Unidades</t>
  </si>
  <si>
    <t>Se requiere la adecuación del puesto de trabajo de funcionarios en la decanatura de ciencias sociales (Nancy Mejía), y los puesto de trabajo para los docentes de la sala de profesores de inglés</t>
  </si>
  <si>
    <t>Rectoría</t>
  </si>
  <si>
    <t>Hector Sanchez Collazos</t>
  </si>
  <si>
    <t>Arrendamiento de Fotocopiadora</t>
  </si>
  <si>
    <t>Arrendamiento durante los 12 meses del año</t>
  </si>
  <si>
    <t>Dado que no se cuenta con el equipo necesario para las labores de fotocopiado, e impresión en las oficinas de las sedes de la institución, y resulta eficiente y económico el alquiler de este equipo, se requiere contratar una empresa para el alquiler y soporte de los mismos.</t>
  </si>
  <si>
    <t>Durante los 12 meses del año</t>
  </si>
  <si>
    <t>Se requiere el transporte aéreo para la atención de los diferentes compromisos institucionales para la vigencia 2024 en diferentes ciudades del páis.</t>
  </si>
  <si>
    <t>Membresías</t>
  </si>
  <si>
    <t>Red Instituciones tecnicas, profesionales y tecnológicas y universitaria públicas REDTTU</t>
  </si>
  <si>
    <t>La Entidad  busca fortalecer la Educación Técnica Profesional y Tecnológica, como eje fundamental de la competitividad y el desarrollo del país, por tanto es necesaria la afiliacion a la REDTTU</t>
  </si>
  <si>
    <t>ASI es Cauca</t>
  </si>
  <si>
    <t xml:space="preserve">Lugar: ICESI 
Docente: 2
Visita de reconocimiento a espacios de la ICESI como es el Estudio de grabación y conocer como han logrado mantenerse en la vanguardia de la tecnología aplicada al sonido y la música para poder exponer a sus estudiantes las herramientas y técnicas que se estén utilizando en los centros de producción musical más avanzados del mundo, además de crear vinculos docentes y estudiantes del programa Música.
</t>
  </si>
  <si>
    <t>Propuesta de salón literario orientado a motivar y fortalecer el uso del idioma  en los estudiantes Universitarios, especialmente de la Licenciatura en Español e Ingés y Licenciatura en Música.</t>
  </si>
  <si>
    <t>Silla Escritorio Ergonomica Oficina Giratoria Secretarial Computador Brazos:
Peso y dimensiones
Altura del respaldo: 58 cm_Altura de la silla: 104 cm_Profundidad de la silla: 48 cm_Ancho de la silla: 47 cm_Peso de la silla: 9.8 kg_Profundidad del asiento: 48 cm_Ancho del asiento: 47 cm_Ancho del respaldo: 47 cm_Altura mínima del piso al asiento: 46 cm_Altura máxima del piso al asiento: 56 cm_Altura mínima de la silla: 94 cm_Altura máxima de la silla: 104 cm</t>
  </si>
  <si>
    <t>Mobiliario</t>
  </si>
  <si>
    <t>Escarner para radicar toda la documentacion que ingresa a ventanilla unica, digitalizaciòn de documentos que requieren las demas àreas</t>
  </si>
  <si>
    <t>Scaner de archivo workforce Ds870 duplex Epson</t>
  </si>
  <si>
    <t>La Unimayor por tener 4 facultades y 3 sedes, es necesario contar por ahora con 6 scaner con el fin de escanear toda la informacon que ingrsa y sale de la institución</t>
  </si>
  <si>
    <t>Diana Alejandra Martinez</t>
  </si>
  <si>
    <t>Jorge Leonardo Rojas Ruiz</t>
  </si>
  <si>
    <t>Olga Lucía Sinisterra Mosquera</t>
  </si>
  <si>
    <t>La inclusión de las personas con discapacidad es un factor fundamental para los procesos institucionales, se busca generar ambientes accesibles y desarrollar contenidos específicos,
en un espacio donde la información sea universal, inclusiva e igualitaria para todas las personas.
En ese sentido es neceario garantizar  la ACCESIBILIDAD en la institución, la cual se entiende como la posibilidad para que las personas con discapacidad permanente o transitoria puedan desarrollar actividades en edificios y diferentes ámbitos, donde se puedan desplazar con independencia.</t>
  </si>
  <si>
    <t>Actividad de la Facultad de Educación, encaminada a reconocer y retroalimentar las experiencias efectivas en el ejercicio docente, a traves de su trayectoria profesional, con niños, jovenes y adultos.</t>
  </si>
  <si>
    <t>Las pruebas de usabilidad requieren que los usuarios participantes de la prueba estén los mas aislados posible sen términos de ruido externo que pueda generar interferencia en la prueba. 
REF: Bose Noise Cancelling Headphones 700</t>
  </si>
  <si>
    <t>Alexander Salazar Tobar</t>
  </si>
  <si>
    <t>Jairo Alexander Astudillo Lagos</t>
  </si>
  <si>
    <t>Didier Rubén Córdoba Lozada</t>
  </si>
  <si>
    <t>Jorge Olmedo Castro Pino</t>
  </si>
  <si>
    <t>Facultad de ciencias sociales y administrativas</t>
  </si>
  <si>
    <t>Facultad de arte y diseño</t>
  </si>
  <si>
    <t>Facultad de ingeniería</t>
  </si>
  <si>
    <t>Bienestar institucional</t>
  </si>
  <si>
    <t>Facultad de educación</t>
  </si>
  <si>
    <t>Centro de desarrollo sostenible</t>
  </si>
  <si>
    <t>Comunicaciones</t>
  </si>
  <si>
    <t>Javier Muñoz Hoyos</t>
  </si>
  <si>
    <t>PLAN ESTRATÉGICO DE COMUNICACIÓN INSTITUCIONAL</t>
  </si>
  <si>
    <t>Permanente</t>
  </si>
  <si>
    <t>Por temas de uso, la cámara de comunicaciones adquirida hace aproximádamente 6 años, presentó fallas técnicas y se dió de baja, después de una revisión técnica acompañada del Proceso de TIC. En este contexto, durante el 2022 y 2023, Comunicaciones está cubriendo las necesidades institucionales con una cámara prestada, propiedad de UNIMAYOR Virtual, cuya devolución estaba programada para el mes de enero de 2023 y se extendió a enero de 2024. Así las cosas, se requiere urgentemente de esta herramienta de foto y video, para sostener la calidad y ritmo de trabajo que demandan las dinámicas institucionales, en relación con cubrimientos periodísticos, fotográficos y audiovisuales de todos los Procesos, Subprocesos y Facultades.</t>
  </si>
  <si>
    <t>Considerando la necesidad de compra de la Cámara para producción fotográfica y audiovisual de UNIMAYOR (ïtem anterior), el Subproceso de Comunicaciones requiere que complementario se adquiera un par de baterías originales con las que se asegure el funcionamiento de la misma. Esto teniendo en cuenta que el cuerpo de las Cámaras Réflex no incluyen las respectivas baterías.</t>
  </si>
  <si>
    <t>A partir de la apropiación de las redes sociales (Facebook, Instagram, TikTok) como canales oficiales de la Institución Universitaria, por parte de usuarios internos y externos, y considerando las nuevas narrativas y tendencias audiovisuales que cada plataforma exige en las estrategias comunicativas de hoy, se requiere adquirir esta herramienta para fortalecer, agilizar, profesionalizar y aumentar la calidad el trabajo comunicativo de la Institución Universitaria, en estas plataformas.</t>
  </si>
  <si>
    <t>Diagnosticando las dinámicas y tendencias de la actividad de prensa, especialmente aquellas que requieren de entrevistas inmediatas (en campo) o con más de un entrevistado, además de las nuevas narrativas de plataformas como redes sociales, en las que no se requiere solo calidad en la imagen sino también en el audio, se requiere de esta herramienta técnica con la que se fortalece, agiliza, profesionaliza y aumenta la calidad el trabajo comunicativo de la Institución Universitaria, especialmente desde la línea de prensa y los respectivos formatos periodísticos (Realizados con cámara profesional de foto y video y con teléfono móvil)</t>
  </si>
  <si>
    <t xml:space="preserve">Considerando las nuevas dinámicas de los eventos institucionales, presenciales y con transmisión online, es necesario este transmisor para mover la cámara a distintas posiciones del escenario donde se desarrolla la actividad y obtener diferente ángulos de cámara, sin necesidad de cables. Además, se puede monitorear y trasmitir a distancias largas en full HD y 4K, brindando al expectador interno o externo una evento visual de mejor calidad. </t>
  </si>
  <si>
    <t>Los eventos institucionales, propios e interinstitucionales, se han popularizado en horarios nocturnos dentro y fuera de las instalaciones de UNIMAYOR. A su vez, una de las Facultades más grandes de la Institución (Fac. CSyA) genera un buen número de eventos nocturnos para sus estudiantes de la noche. En este contexto, la adquisión de este equipo para las actividades del Subproceso de Comunicaciones, en estos horarios,  fortalece, agiliza, profesionaliza y aumenta la calidad del trabajo comunicativo, publicitario e informativo de la Institución Universitaria.</t>
  </si>
  <si>
    <t xml:space="preserve">El área de comunicaciones presta el servicio de impresión a color, a los diferentes procesos y Facultades de la institución, por lo tanto, se requiere el suministro necesario para la operatividad de la impresora y solventar los requerimientos de las solicitudes.
Se requiere de las 4 tintas para su correcto funcionamiento.
</t>
  </si>
  <si>
    <t>El área de comunicaciones presta el servicio de impresión a color, a los diferentes procesos y Facultades de la institución. Si bien cada Proceso o Facultad que solicita apoyo de impresión trae el respectivo papel, se requiere tener dos resmas en el subproceso de comunicaciones para atender imprevistos o solicitudes extraordinarias de algún proceso.</t>
  </si>
  <si>
    <t>Pauta publicitaria en medios de comunicación externos y plataformas digitales para Marketing Digital.</t>
  </si>
  <si>
    <t xml:space="preserve">Para el fortalecimiento de la Imagen Institucional, divulgación de las dinámicas de la Institución y la promoción de la oferta académica de pregrado, postgrado e inglés, se hace necesario contar con el apoyo de pauta publicitaria en Radio, TV, Prensa Impresa y Medios o Plataformas Digitales. Esto también nos permitiría tener medios aliados para ruedas de prensa, visita de medios y divulgación de boletines de prensa institucionales. </t>
  </si>
  <si>
    <t xml:space="preserve">Catering y/o apoyo logístico para atención del día del periodista, y aniversario de Camarín Te Ve. </t>
  </si>
  <si>
    <t xml:space="preserve">En el marco del relacionamiento público con periodistas y directores de medios de Comunicación, y la gestión de la comunicación externa, se requiere brindar una atención a los mismos para agradecer el apoyo brindado en la divulgación de información sin pauta publicitaria, y el posicionamiento de la marca a través de estos medios externos, eligiendo el día de los periodistas como la fecha oportuna para este proceso. Este relacionamiento también nos abre las puertas a nuevos espacios informativos sin costo, para la socialización de información institucional. A su vez, se requiere un compartir para la comunidad interna (Administrativos y docentes UNIMAYOR), en el que se celebre el 5to. Aniversario del Magazín Informativo Audiovisual Camarín Te Ve. En esta última actividad, también se hará una reinducción sobre las dinámicas, apoyos y procedimientos de Comunicaciones, como un Subproceso Transversal a los demás. </t>
  </si>
  <si>
    <t xml:space="preserve">GESTIÓN DE LA IMAGEN, OFERTA Y SERVICIOS ACADÉMICOS DE LA INSTITUCIÓN. </t>
  </si>
  <si>
    <t>Base de datos</t>
  </si>
  <si>
    <t>2.1.2.02.01 Materiales y suministros</t>
  </si>
  <si>
    <t>2.1.2.02.01.004 Productos metálicos, maquinaria y equipo</t>
  </si>
  <si>
    <t>CLASIFICACION</t>
  </si>
  <si>
    <t>NOMBRE DEL RUBRO</t>
  </si>
  <si>
    <t>CPC</t>
  </si>
  <si>
    <t>2.1.2.01 Adquisición de activos no financieros</t>
  </si>
  <si>
    <t>2.1.2.01.01.005 Otros activos fijos</t>
  </si>
  <si>
    <t>2.1.2.02.02 Adquisición de servicios</t>
  </si>
  <si>
    <r>
      <t xml:space="preserve">La Inteligencia Artificial (IA) representa uno de los avances tecnológicos más significativos de nuestra era. Su integración en el ámbito educativo no solo es una tendencia global, sino también una necesidad imperante para mantener la competitividad y relevancia académica. La Institución Universitaria Colegio Mayor del Cauca, comprometida con la excelencia educativa y la innovación, busca incorporar estas herramientas en su plan de estudios.
Con este objetivo en el segundo semestre de 2023, la Facultad de Arte y Diseño creó la electiva: Diseño Asistido por IA, en el desarrollo de la misma se presentaron importantes limitaciones porque la mayoría de las plataformas más importantes como Chat GPT, Mid Journey, así como las plataformas que soportan los desarrollos de código abierto como los CoLab de Google se volvieron de pago por una suscripción mensual, con lo cual la posibilidad experimentar y enseñar con estas plataformas se vió seriamente afectada. En ese sentido se propone que la institución adquiera una serie de estas suscripciones con los siguientes objetivos:
</t>
    </r>
    <r>
      <rPr>
        <b/>
        <sz val="10"/>
        <rFont val="Arial"/>
        <family val="2"/>
      </rPr>
      <t>Capacitación en Tecnologías Emergentes</t>
    </r>
    <r>
      <rPr>
        <sz val="10"/>
        <rFont val="Arial"/>
        <family val="2"/>
      </rPr>
      <t xml:space="preserve">: Proporcionar a los estudiantes acceso a herramientas de vanguardia en IA, como ChatGPT, para capacitarlos en competencias digitales avanzadas.
</t>
    </r>
    <r>
      <rPr>
        <b/>
        <sz val="10"/>
        <rFont val="Arial"/>
        <family val="2"/>
      </rPr>
      <t>Innovación en la Enseñanza:</t>
    </r>
    <r>
      <rPr>
        <sz val="10"/>
        <rFont val="Arial"/>
        <family val="2"/>
      </rPr>
      <t xml:space="preserve"> Utilizar estas plataformas para enriquecer los métodos de enseñanza, ofreciendo una educación más interactiva, personalizada y alineada con las exigencias del mundo moderno.
</t>
    </r>
    <r>
      <rPr>
        <b/>
        <sz val="10"/>
        <rFont val="Arial"/>
        <family val="2"/>
      </rPr>
      <t>Investigación y Desarrollo:</t>
    </r>
    <r>
      <rPr>
        <sz val="10"/>
        <rFont val="Arial"/>
        <family val="2"/>
      </rPr>
      <t xml:space="preserve"> Fomentar proyectos de investigación que involucren IA, preparando a los estudiantes para contribuir significativamente en este campo.
Con lo cual esperamos que la inversión en estas plataformas sea una apuesta hacia el futuro, garantizando que la institución y sus graduados permanezcan a la vanguardia en un mundo cada vez más tecnológico y digitalizado.
</t>
    </r>
  </si>
  <si>
    <r>
      <t xml:space="preserve">Cámara Sony Alpha A7R V sin espejo.
</t>
    </r>
    <r>
      <rPr>
        <b/>
        <sz val="10"/>
        <color theme="1"/>
        <rFont val="Arial"/>
        <family val="2"/>
      </rPr>
      <t>Especificaciones técnicas:</t>
    </r>
    <r>
      <rPr>
        <sz val="10"/>
        <color theme="1"/>
        <rFont val="Arial"/>
        <family val="2"/>
      </rPr>
      <t xml:space="preserve">
Resolución de imagen de la cámara: 61 Mpx. Resoluciones del video: 2160 px x 3840 px. El obturador tiene una velocidad máxima de: 1/8000 s. Pantalla de 3 ". Al tener enfoque manual esta cámara captura más detalles en las fotografías. Con modo autofoco. Zoom digital de 8x. Se conecta por: Wi-Fi, NFC, Bluetooth. Calidad sin límites en tus fotografías.
</t>
    </r>
    <r>
      <rPr>
        <b/>
        <sz val="10"/>
        <color theme="1"/>
        <rFont val="Arial"/>
        <family val="2"/>
      </rPr>
      <t>Referente:</t>
    </r>
    <r>
      <rPr>
        <sz val="10"/>
        <color theme="1"/>
        <rFont val="Arial"/>
        <family val="2"/>
      </rPr>
      <t xml:space="preserve">
https://www.bhphotovideo.com/c/product/1731389-REG/sony_alpha_camera.html</t>
    </r>
  </si>
  <si>
    <r>
      <t xml:space="preserve">Baterias Sony np fz100 rechargeable lithium ion battery (2280mah).
</t>
    </r>
    <r>
      <rPr>
        <b/>
        <sz val="10"/>
        <color theme="1"/>
        <rFont val="Arial"/>
        <family val="2"/>
      </rPr>
      <t xml:space="preserve">Especificaciones Técnicas: 
</t>
    </r>
    <r>
      <rPr>
        <sz val="10"/>
        <color theme="1"/>
        <rFont val="Arial"/>
        <family val="2"/>
      </rPr>
      <t xml:space="preserve">Hollyland Mars 400S PRO 1080P HDMI SDI Transmisor de vídeo inalámbrico y receptor, rango de 400 pies, latencia de 0.1s, monitoreo de 4 aplicaciones, diseño industrial.
</t>
    </r>
    <r>
      <rPr>
        <b/>
        <sz val="10"/>
        <color theme="1"/>
        <rFont val="Arial"/>
        <family val="2"/>
      </rPr>
      <t xml:space="preserve">Referente: </t>
    </r>
    <r>
      <rPr>
        <sz val="10"/>
        <color theme="1"/>
        <rFont val="Arial"/>
        <family val="2"/>
      </rPr>
      <t xml:space="preserve">
https://www.bhphotovideo.com/c/product/1333269-REG/sony_np_fz100_rechargeable_lithium_ion_battery.html</t>
    </r>
  </si>
  <si>
    <r>
      <t xml:space="preserve">Osmo Mobile 6 Slate Gray
</t>
    </r>
    <r>
      <rPr>
        <b/>
        <sz val="10"/>
        <color theme="1"/>
        <rFont val="Arial"/>
        <family val="2"/>
      </rPr>
      <t>Especificaciones técnicas:</t>
    </r>
    <r>
      <rPr>
        <sz val="10"/>
        <color theme="1"/>
        <rFont val="Arial"/>
        <family val="2"/>
      </rPr>
      <t xml:space="preserve">
Estabilizador de cardán extensible para teléfono inteligente. Abrazadera magnética para teléfono, con detección automática del mismo y alineación de la abrazadera. Carga de hasta 10,2 oz. Batería integrada para mínimo 6 horas, con su respectivo cable de carga. Varilla de extensión de 8,5". Marco compacto de fácil equilibrio y pliegue. 3 ejes (inclinación, balanceo, panorámica). bluetooth. 
</t>
    </r>
    <r>
      <rPr>
        <b/>
        <sz val="10"/>
        <color theme="1"/>
        <rFont val="Arial"/>
        <family val="2"/>
      </rPr>
      <t xml:space="preserve">Referente:
</t>
    </r>
    <r>
      <rPr>
        <sz val="10"/>
        <color theme="1"/>
        <rFont val="Arial"/>
        <family val="2"/>
      </rPr>
      <t>https://www.bhphotovideo.com/c/product/1726185-REG/dji_cp_os_00000213_01_osmo_mobile_6.html</t>
    </r>
  </si>
  <si>
    <r>
      <t xml:space="preserve">Sistema de Micrófonos Inhalámbricos Profesionales Lavaliers (2,4 GHz) con clip para 2 personas
</t>
    </r>
    <r>
      <rPr>
        <b/>
        <sz val="10"/>
        <color theme="1"/>
        <rFont val="Arial"/>
        <family val="2"/>
      </rPr>
      <t xml:space="preserve">Especificacionestécnicas:
</t>
    </r>
    <r>
      <rPr>
        <sz val="10"/>
        <color theme="1"/>
        <rFont val="Arial"/>
        <family val="2"/>
      </rPr>
      <t xml:space="preserve">Sistema de micrófono inalámbrico de doble canal con micrófono integrado. Dos (2) emisores, un (1) receptor. Micrófonos Omni integrados y micrófonos Lav incluidos. Transmisión digital serie IV de 2,4 GHz Cifrado de 128 bits. Negro. Baterías recargables. Entradas de micrófono de 1/8". Aplicación de montaje en cámara y en dispositivo móvil. Contiene cables de conexión y estuches respectivos.
</t>
    </r>
    <r>
      <rPr>
        <b/>
        <sz val="10"/>
        <color theme="1"/>
        <rFont val="Arial"/>
        <family val="2"/>
      </rPr>
      <t>Referente:</t>
    </r>
    <r>
      <rPr>
        <sz val="10"/>
        <color theme="1"/>
        <rFont val="Arial"/>
        <family val="2"/>
      </rPr>
      <t xml:space="preserve">
https://www.bhphotovideo.com/c/product/1782756-REG/rode_wipro_wireless_pro_2_person_compact.html</t>
    </r>
  </si>
  <si>
    <r>
      <t xml:space="preserve">Transmisor de vídeo en Full HD inalámbrico y receptor.
</t>
    </r>
    <r>
      <rPr>
        <b/>
        <sz val="10"/>
        <color theme="1"/>
        <rFont val="Arial"/>
        <family val="2"/>
      </rPr>
      <t>Especificaciones Técnicas:</t>
    </r>
    <r>
      <rPr>
        <sz val="10"/>
        <color theme="1"/>
        <rFont val="Arial"/>
        <family val="2"/>
      </rPr>
      <t xml:space="preserve">
Hollyland Mars 400S PRO 1080P HDMI SDI Transmisor de vídeo inalámbrico y receptor, rango de 400 pies, latencia de 0.1s, monitoreo de 4 aplicaciones, diseño industrial.
</t>
    </r>
    <r>
      <rPr>
        <b/>
        <sz val="10"/>
        <color theme="1"/>
        <rFont val="Arial"/>
        <family val="2"/>
      </rPr>
      <t>Referente:</t>
    </r>
    <r>
      <rPr>
        <sz val="10"/>
        <color theme="1"/>
        <rFont val="Arial"/>
        <family val="2"/>
      </rPr>
      <t xml:space="preserve">
https://www.bhphotovideo.com/c/product/1596638-REG/hollyland_mars_400s_pro_sdi_hdmi.html</t>
    </r>
  </si>
  <si>
    <r>
      <t xml:space="preserve">Luz LED para grabación de video
</t>
    </r>
    <r>
      <rPr>
        <b/>
        <sz val="10"/>
        <color theme="1"/>
        <rFont val="Arial"/>
        <family val="2"/>
      </rPr>
      <t xml:space="preserve">
Especificaciones técnicas:</t>
    </r>
    <r>
      <rPr>
        <sz val="10"/>
        <color theme="1"/>
        <rFont val="Arial"/>
        <family val="2"/>
      </rPr>
      <t xml:space="preserve">
Luz de video LED para uso con cámara de foto y video. 
60 LED para iluminación potente durante la grabación de vídeo (1800 lux/0,5 m 5500 K). Nivel de iluminación ajustable en un rango del 10 al 100 %. Alimentación con batería AA o batería recargable. 
Adaptable a zapata ISO o al adaptador de zapata de accesorios con bloqueo automático (ambos incluidos). Filtro de conversión de color (3200K), difusor y bolsa de transporte. Tamaño aproximado (mm): An. 120 x Al. 75 x Pr. 63 mm.
Peso aproximado: 250 g.
</t>
    </r>
    <r>
      <rPr>
        <b/>
        <sz val="10"/>
        <color theme="1"/>
        <rFont val="Arial"/>
        <family val="2"/>
      </rPr>
      <t xml:space="preserve">Referente: </t>
    </r>
    <r>
      <rPr>
        <sz val="10"/>
        <color theme="1"/>
        <rFont val="Arial"/>
        <family val="2"/>
      </rPr>
      <t xml:space="preserve">
https://www.sony.com/ug/electronics/handycam-camcorders-flashes-lights/hvl-le1#pdp_slideshow_default</t>
    </r>
  </si>
  <si>
    <r>
      <t xml:space="preserve">Botellas de tinta Epson T544, para Impresora EcoTank L3210, de 65 ml cada una. 
</t>
    </r>
    <r>
      <rPr>
        <b/>
        <sz val="10"/>
        <color theme="1"/>
        <rFont val="Arial"/>
        <family val="2"/>
      </rPr>
      <t>Especificaciones técnicas:</t>
    </r>
    <r>
      <rPr>
        <sz val="10"/>
        <color theme="1"/>
        <rFont val="Arial"/>
        <family val="2"/>
      </rPr>
      <t xml:space="preserve">
4 Botellas de tinta Epson T544 Negro
Código de tinta: T544120-AL
3 Botellas de tinta Epson T544 Cian
Código de tinta: T544220-AL
3 Botellas de tinta Epson T544 Magenta
Código de tinta: T544320-AL
3 Botellas de tinta Epson T544 Amarillo
Código de tinta: T544420-AL
</t>
    </r>
    <r>
      <rPr>
        <b/>
        <sz val="10"/>
        <color theme="1"/>
        <rFont val="Arial"/>
        <family val="2"/>
      </rPr>
      <t xml:space="preserve">
Referente (Ejemplo):
</t>
    </r>
    <r>
      <rPr>
        <sz val="10"/>
        <color theme="1"/>
        <rFont val="Arial"/>
        <family val="2"/>
      </rPr>
      <t>https://shop.epson.com.co/botella-t544220-al/p?utm_source=producto</t>
    </r>
  </si>
  <si>
    <r>
      <t xml:space="preserve">Resma de Cartulina Opalina
</t>
    </r>
    <r>
      <rPr>
        <b/>
        <sz val="10"/>
        <color theme="1"/>
        <rFont val="Arial"/>
        <family val="2"/>
      </rPr>
      <t>Referencia técnica:</t>
    </r>
    <r>
      <rPr>
        <sz val="10"/>
        <color theme="1"/>
        <rFont val="Arial"/>
        <family val="2"/>
      </rPr>
      <t xml:space="preserve">
Resma de Cartulina Opalina Carta X 200 Unidades De 180 Gramos. Acabado Mate</t>
    </r>
  </si>
  <si>
    <t xml:space="preserve">8 controles de acceso </t>
  </si>
  <si>
    <t xml:space="preserve">2.1.2.02.01.003 Otros bienes transportables (excepto productos metálicos, maquinaria y equipo) </t>
  </si>
  <si>
    <t>2.1.2.02.01.002 Productos alimenticios, bebidas y tabaco; textiles, prendas de vestir y productos de cuero</t>
  </si>
  <si>
    <t>2.1.3.04 A organizaciones nacionales</t>
  </si>
  <si>
    <t>2.1.3.04.05.001 Membresías</t>
  </si>
  <si>
    <t>2.1.2.01.01.004.01.01.02 Muebles del tipo utilizado en la oficina</t>
  </si>
  <si>
    <t>2.1.2.02.02.006 Servicios de alojamiento; servicios de suministro de comidas y bebidas; servicios de transporte; y servicios de distribución de electricidad, gas y agua</t>
  </si>
  <si>
    <t>2.1.2.02.02.005</t>
  </si>
  <si>
    <t>2.1.2.02.02.005 Servicios de la Construcción</t>
  </si>
  <si>
    <t>2.1.2.01.01.004.01.02 Instrumentos musicales</t>
  </si>
  <si>
    <t>RST</t>
  </si>
  <si>
    <t>2.1.2.02.02.009 Servicios para la comunidad, sociales y personales</t>
  </si>
  <si>
    <t>2.1.8.03</t>
  </si>
  <si>
    <t>2.1.8.03 Tasas y derechos administrativos</t>
  </si>
  <si>
    <t>2.1.8</t>
  </si>
  <si>
    <t>2.1.8 Gastos por tributos, tasas, contribuciones, multas, sanciones e intereses de mora</t>
  </si>
  <si>
    <t>2.1.2.02.01.002</t>
  </si>
  <si>
    <t>2.1.2.02.02.007</t>
  </si>
  <si>
    <t>2.1.2.02.01.004</t>
  </si>
  <si>
    <t>2.1.3.04.05.001</t>
  </si>
  <si>
    <t>Viáticos</t>
  </si>
  <si>
    <t>Movilidad</t>
  </si>
  <si>
    <t>2.1.8.01.14</t>
  </si>
  <si>
    <t>Portatil DELL G15 INTEL CORE I7-13650HX RTX 4050 6GB SSD 2TB RAM 64GB LED 15,6" FHD 120Hz
Procesador: Intel Core I7-13650hx 13ava Gen, Cantidad De Nucleos: 14, Cantidad Der Subprocesos: 20, Velocidad Maxima: Hasta 4.90ghz, Frecuencia Turbo Máxima De Efficient-Core: 3.60ghz, Potencia Base Del Procesador: 55w, Potencia Turbo Máxima: 157w, Potencia Minima Asegurada: 45w, Graficos: Nvidia Geforce Rtx 4050 6gb Gddr6, Tipo De Almacenamiento Disco: Ssd 2tb M.2 Nvme Pci Express, Capacidad De Ram: 64gb Ddr5 4800mhz, Pantalla: Led 15,6" Full Hd 1920 X 1080 120hz, Teclado Retroiluminado, Camara Web Integrada, Sistema Operativo: Windows 11 Home, Bluetooth, Wifi</t>
  </si>
  <si>
    <t>PFC</t>
  </si>
  <si>
    <t>VIÁTICOS</t>
  </si>
  <si>
    <t>2.1.2.02.02.010</t>
  </si>
  <si>
    <t>2.1.2.02.02.010 Viáticos de los funcionarios en comisión</t>
  </si>
  <si>
    <t>Rubro</t>
  </si>
  <si>
    <t>Objeto</t>
  </si>
  <si>
    <t>Adiciones/Reducciones</t>
  </si>
  <si>
    <t>Plan de compras</t>
  </si>
  <si>
    <t>Ejecucion</t>
  </si>
  <si>
    <t>Sin Ejecutar PAA</t>
  </si>
  <si>
    <t>Sin ejecutar Ppto</t>
  </si>
  <si>
    <t>2.1.1</t>
  </si>
  <si>
    <t>Gastos de personal</t>
  </si>
  <si>
    <t>2.1.2</t>
  </si>
  <si>
    <t>Adquisición de bienes y servicios</t>
  </si>
  <si>
    <t>2.1.2.01.01.004.01.01</t>
  </si>
  <si>
    <t>Muebles</t>
  </si>
  <si>
    <t>2.1.2.01.01.004.01.01.02</t>
  </si>
  <si>
    <t>2.1.2.01.01.005.02</t>
  </si>
  <si>
    <t>Productos de la propiedad intelectual</t>
  </si>
  <si>
    <t>2.1.2.01.01.005.02.03.01.01</t>
  </si>
  <si>
    <t>Paquetes de software</t>
  </si>
  <si>
    <t>2.1.2.02.01</t>
  </si>
  <si>
    <t>Materiales y suministros</t>
  </si>
  <si>
    <t>Productos alimenticios, bebidas y tabaco; textiles, prendas de vestir y productos de cuero</t>
  </si>
  <si>
    <t>Otros bienes transportables (excepto productos metálicos, maquinaria y equipo)</t>
  </si>
  <si>
    <t>Productos metálicos, maquinaria y equipo</t>
  </si>
  <si>
    <t>2.1.2.02.02</t>
  </si>
  <si>
    <t>Adquisición de servicios</t>
  </si>
  <si>
    <t>Servicios de la Construcción</t>
  </si>
  <si>
    <t>Servicios para la comunidad, sociales y personales</t>
  </si>
  <si>
    <t>Viáticos de los funcionarios en comisión</t>
  </si>
  <si>
    <t>2.1.3</t>
  </si>
  <si>
    <t>Transferencias corrientes</t>
  </si>
  <si>
    <t>2.1.3.04</t>
  </si>
  <si>
    <t>A organizaciones nacionales</t>
  </si>
  <si>
    <t>2.1.3.08</t>
  </si>
  <si>
    <t xml:space="preserve">A los hogares diferentes de prestaciones sociales </t>
  </si>
  <si>
    <t>2.1.3.13</t>
  </si>
  <si>
    <t>Sentencias y conciliaciones</t>
  </si>
  <si>
    <t>Gastos por tributos, tasas, contribuciones, multas, sanciones e intereses de mora</t>
  </si>
  <si>
    <t>2.1.8.01</t>
  </si>
  <si>
    <t>Impuestos</t>
  </si>
  <si>
    <t>Tasas y derechos administrativos</t>
  </si>
  <si>
    <t>2.1.8.04</t>
  </si>
  <si>
    <t>Contribuciones</t>
  </si>
  <si>
    <t>2.3.2</t>
  </si>
  <si>
    <t>2.3.2.01.01.004.01</t>
  </si>
  <si>
    <t>Muebles, instrumentos musicales, artículos de deporte y antigüedades</t>
  </si>
  <si>
    <t>2.3.2.01.01.004.01.02</t>
  </si>
  <si>
    <t>Instrumentos musicales</t>
  </si>
  <si>
    <t>2.3.2.01.01.005.02.03.01.01</t>
  </si>
  <si>
    <t>2.3.2.02.01</t>
  </si>
  <si>
    <t>2.3.2.02.01.003</t>
  </si>
  <si>
    <t>2.3.2.02.01.004</t>
  </si>
  <si>
    <t>2.3.2.02.02.005</t>
  </si>
  <si>
    <t>2.3.2.02.02.008</t>
  </si>
  <si>
    <t>2.3.2.02.02.009</t>
  </si>
  <si>
    <t>Código</t>
  </si>
  <si>
    <t>2.1</t>
  </si>
  <si>
    <t>Funcionamiento</t>
  </si>
  <si>
    <t>2.1.1.01</t>
  </si>
  <si>
    <t>Planta de personal permanente</t>
  </si>
  <si>
    <t>2.1.1.01.01</t>
  </si>
  <si>
    <t>Factores constitutivos de salario</t>
  </si>
  <si>
    <t>2.1.1.01.01.001</t>
  </si>
  <si>
    <t>Factores salariales comunes</t>
  </si>
  <si>
    <t>2.1.1.01.01.001.01</t>
  </si>
  <si>
    <t>Sueldo básico</t>
  </si>
  <si>
    <t>2.1.1.01.01.001.02</t>
  </si>
  <si>
    <t>Horas extras, dominicales, festivos y recargos</t>
  </si>
  <si>
    <t>2.1.1.01.01.001.04</t>
  </si>
  <si>
    <t>Subsidio de alimentación</t>
  </si>
  <si>
    <t>2.1.1.01.01.001.05</t>
  </si>
  <si>
    <t>Auxilio de transporte</t>
  </si>
  <si>
    <t>2.1.1.01.01.001.06</t>
  </si>
  <si>
    <t>Prima de servicio</t>
  </si>
  <si>
    <t>2.1.1.01.01.001.07</t>
  </si>
  <si>
    <t>Bonificación por servicios prestados</t>
  </si>
  <si>
    <t>2.1.1.01.01.001.08</t>
  </si>
  <si>
    <t>Prestaciones sociales</t>
  </si>
  <si>
    <t>2.1.1.01.01.001.08.01</t>
  </si>
  <si>
    <t>Prima de navidad</t>
  </si>
  <si>
    <t>2.1.1.01.01.001.08.02</t>
  </si>
  <si>
    <t>Prima de vacaciones</t>
  </si>
  <si>
    <t>2.1.1.01.02</t>
  </si>
  <si>
    <t>Contribuciones inherentes a la nómina</t>
  </si>
  <si>
    <t>2.1.1.01.02.001</t>
  </si>
  <si>
    <t>Aportes a la seguridad social en pensiones</t>
  </si>
  <si>
    <t>2.1.1.01.02.002</t>
  </si>
  <si>
    <t>Aportes a la seguridad social en salud</t>
  </si>
  <si>
    <t>2.1.1.01.02.003</t>
  </si>
  <si>
    <t xml:space="preserve">Aportes de cesantías </t>
  </si>
  <si>
    <t>2.1.1.01.02.004</t>
  </si>
  <si>
    <t>Aportes a cajas de compensación familiar</t>
  </si>
  <si>
    <t>2.1.1.01.02.005</t>
  </si>
  <si>
    <t>Aportes generales al sistema de riesgos laborales</t>
  </si>
  <si>
    <t>2.1.1.01.02.006</t>
  </si>
  <si>
    <t>Aportes al ICBF</t>
  </si>
  <si>
    <t>2.1.1.01.03</t>
  </si>
  <si>
    <t>Remuneraciones no constitutivas de factor salarial</t>
  </si>
  <si>
    <t>2.1.1.01.03.001</t>
  </si>
  <si>
    <t>2.1.1.01.03.001.01</t>
  </si>
  <si>
    <t>Vacaciones</t>
  </si>
  <si>
    <t>2.1.1.01.03.001.02</t>
  </si>
  <si>
    <t>Indemnización por vacaciones</t>
  </si>
  <si>
    <t>2.1.1.01.03.001.03</t>
  </si>
  <si>
    <t>Bonificación especial de recreación</t>
  </si>
  <si>
    <t>2.1.1.01.03.069</t>
  </si>
  <si>
    <t>Apoyo de Sostenimiento Aprendices SENA</t>
  </si>
  <si>
    <t>2.1.1.02</t>
  </si>
  <si>
    <t>Personal supernumerario y planta temporal</t>
  </si>
  <si>
    <t>2.1.1.02.01</t>
  </si>
  <si>
    <t>2.1.1.02.01.001</t>
  </si>
  <si>
    <t>2.1.1.02.01.001.01</t>
  </si>
  <si>
    <t>2.1.1.02.01.001.06</t>
  </si>
  <si>
    <t>2.1.1.02.01.001.07</t>
  </si>
  <si>
    <t>2.1.1.02.01.001.08</t>
  </si>
  <si>
    <t>2.1.1.02.01.001.08.01</t>
  </si>
  <si>
    <t>2.1.1.02.01.001.08.02</t>
  </si>
  <si>
    <t>2.1.1.02.02</t>
  </si>
  <si>
    <t>2.1.1.02.02.001</t>
  </si>
  <si>
    <t>2.1.1.02.02.002</t>
  </si>
  <si>
    <t>2.1.1.02.02.003</t>
  </si>
  <si>
    <t>Aportes de cesantías</t>
  </si>
  <si>
    <t>2.1.1.02.02.004</t>
  </si>
  <si>
    <t>2.1.1.02.02.005</t>
  </si>
  <si>
    <t>2.1.1.02.02.006</t>
  </si>
  <si>
    <t>2.1.1.02.03</t>
  </si>
  <si>
    <t>2.1.1.02.03.001</t>
  </si>
  <si>
    <t>2.1.1.02.03.001.01</t>
  </si>
  <si>
    <t>2.1.1.02.03.001.03</t>
  </si>
  <si>
    <t>2.1.2.01</t>
  </si>
  <si>
    <t>Adquisición de activos no financieros</t>
  </si>
  <si>
    <t>2.1.2.01.01</t>
  </si>
  <si>
    <t>Activos fijos</t>
  </si>
  <si>
    <t>2.1.2.01.01.004</t>
  </si>
  <si>
    <t>Activos fijos no clasificados como maquinaria y equip</t>
  </si>
  <si>
    <t>2.1.2.01.01.004.01</t>
  </si>
  <si>
    <t>2.1.2.01.01.004.01.02</t>
  </si>
  <si>
    <t>Otros activos fijos</t>
  </si>
  <si>
    <t>2.1.2.01.01.005.02.03</t>
  </si>
  <si>
    <t>Programas de informática y bases de datos</t>
  </si>
  <si>
    <t>2.1.2.01.01.005.02.03.01</t>
  </si>
  <si>
    <t>Programas de informática</t>
  </si>
  <si>
    <t>2.1.2.02</t>
  </si>
  <si>
    <t>Adquisiciones diferentes de activos</t>
  </si>
  <si>
    <t>2.1.3.04.05</t>
  </si>
  <si>
    <t>A otras organizaciones nacionales</t>
  </si>
  <si>
    <t>2.1.3.08.02</t>
  </si>
  <si>
    <t>Apoyo socieconómico a estudiantes</t>
  </si>
  <si>
    <t>2.1.3.13.01.001</t>
  </si>
  <si>
    <t>Sentencias</t>
  </si>
  <si>
    <t>2.1.3.13.01.002</t>
  </si>
  <si>
    <t>Conciliaciones</t>
  </si>
  <si>
    <t>Gravamen a los movimientos financieros</t>
  </si>
  <si>
    <t>2.1.8.01.52</t>
  </si>
  <si>
    <t>Impuesto predial unificado</t>
  </si>
  <si>
    <t>2.1.8.04.01</t>
  </si>
  <si>
    <t>Cuota de fiscalización y auditaje</t>
  </si>
  <si>
    <t>2.3</t>
  </si>
  <si>
    <t>Inversión</t>
  </si>
  <si>
    <t>2.3.2.01</t>
  </si>
  <si>
    <t>2.3.2.01.01</t>
  </si>
  <si>
    <t>2.3.2.01.01.004</t>
  </si>
  <si>
    <t>Activos fijos no clasificados como maquinaria y equipo</t>
  </si>
  <si>
    <t>2.3.2.01.01.005</t>
  </si>
  <si>
    <t>2.3.2.01.01.005.02</t>
  </si>
  <si>
    <t>2.3.2.01.01.005.02.03</t>
  </si>
  <si>
    <t>2.3.2.01.01.005.02.03.01</t>
  </si>
  <si>
    <t>2.3.2.02</t>
  </si>
  <si>
    <t>Otros bienes transportables (excepto productos metálicos, maquinaria y equipo) (MYS)</t>
  </si>
  <si>
    <t>2.3.2.02.02</t>
  </si>
  <si>
    <t>2</t>
  </si>
  <si>
    <t>Gastos</t>
  </si>
  <si>
    <t xml:space="preserve">Convocatoria Semilleros de Investigación - Rubro general para grupos </t>
  </si>
  <si>
    <t>VALOR</t>
  </si>
  <si>
    <t>JUSTIFICACIÓN</t>
  </si>
  <si>
    <t>NOMBRE</t>
  </si>
  <si>
    <t>CPC - DANE</t>
  </si>
  <si>
    <t>Moreno Asociados</t>
  </si>
  <si>
    <t>Julieth Pabon</t>
  </si>
  <si>
    <t>Sandra Jimenez</t>
  </si>
  <si>
    <t>Gustavo Adolfo Quira</t>
  </si>
  <si>
    <t>Cesar Luis Peña</t>
  </si>
  <si>
    <t>Isabel Cristina Melo Legarda</t>
  </si>
  <si>
    <t>Carlos Rodrigo Alegria Gomez</t>
  </si>
  <si>
    <t>Diana Jullieth Euscateggui Arcos</t>
  </si>
  <si>
    <t>Sandra Milena Diaz Ordoñez</t>
  </si>
  <si>
    <t>Carolina Castrillón Hernández</t>
  </si>
  <si>
    <t>Carlos Ivan Reyes Arredondo</t>
  </si>
  <si>
    <t>Anyi Carolina Vasquez</t>
  </si>
  <si>
    <t>BI</t>
  </si>
  <si>
    <t>Mauro Pantoja</t>
  </si>
  <si>
    <t>Adriana Burgos</t>
  </si>
  <si>
    <t>Oswaldo Fernandez Manrique</t>
  </si>
  <si>
    <t>Nidia Lilavanty Muñoz Hurtado</t>
  </si>
  <si>
    <t>Edinson Vasquez</t>
  </si>
  <si>
    <t>Luis Alfonso  Collazos</t>
  </si>
  <si>
    <t>Mildred Caicedo Cuchimba</t>
  </si>
  <si>
    <t xml:space="preserve">Neila Cupitra </t>
  </si>
  <si>
    <t>Carlos Alberto Velasco Ramos</t>
  </si>
  <si>
    <t>Fabian Eduardo Lopez Ordoñez</t>
  </si>
  <si>
    <t>Nancy Lorena Gutierrez Gonzales</t>
  </si>
  <si>
    <t>Katerine Yuliana Duran Papamija</t>
  </si>
  <si>
    <t>Edgar Armando Gutierrez</t>
  </si>
  <si>
    <t>Andres Mauricio Ceron</t>
  </si>
  <si>
    <t>Nelson Dario Pantoja</t>
  </si>
  <si>
    <t>Melisa Pineada</t>
  </si>
  <si>
    <t>Claudia Hernandez</t>
  </si>
  <si>
    <t>Edwin Mauricio Realpe Grijalba</t>
  </si>
  <si>
    <t>Juan Camilo Muñoz Quintero</t>
  </si>
  <si>
    <t>Miguel Mejia Villadiego</t>
  </si>
  <si>
    <t>Diana Catalina Bustamante</t>
  </si>
  <si>
    <t>Lilian Diyeny Zemanate</t>
  </si>
  <si>
    <t>Lizeth Fernanda Llanten</t>
  </si>
  <si>
    <t>Karen Dayana Zambrano</t>
  </si>
  <si>
    <t>Alex Fernando Jimenez</t>
  </si>
  <si>
    <t>Luis Felipe Sanchez Burbano</t>
  </si>
  <si>
    <t>Johan Alexis Fernandez Diaz</t>
  </si>
  <si>
    <t>Luis Fernando Valverde Obando</t>
  </si>
  <si>
    <t>Andres Esteban Obando</t>
  </si>
  <si>
    <t>Gustavo Adolfo Muñoz</t>
  </si>
  <si>
    <t>Jorge Luis Rojas</t>
  </si>
  <si>
    <t>Juan Sebastian Arena</t>
  </si>
  <si>
    <t>Martha Lucia Henao</t>
  </si>
  <si>
    <t>Saul Perez Cabezas</t>
  </si>
  <si>
    <t>Jhony Alexander Bravo Gomez</t>
  </si>
  <si>
    <t>Bryan Stiven Casanova Estrada</t>
  </si>
  <si>
    <t>Edinson Delgado</t>
  </si>
  <si>
    <t xml:space="preserve">Johan Ruiz </t>
  </si>
  <si>
    <t>Ingrid Aguirre</t>
  </si>
  <si>
    <t>Total general</t>
  </si>
  <si>
    <t>Total</t>
  </si>
  <si>
    <t>SG</t>
  </si>
  <si>
    <t>Financiera</t>
  </si>
  <si>
    <t>NIVEL</t>
  </si>
  <si>
    <t>Profesional</t>
  </si>
  <si>
    <t>Tecnologo</t>
  </si>
  <si>
    <t>F. Ingeneria</t>
  </si>
  <si>
    <t>TIC</t>
  </si>
  <si>
    <t>Biblioteca</t>
  </si>
  <si>
    <t>Campus</t>
  </si>
  <si>
    <t>Vicerrectoria</t>
  </si>
  <si>
    <t>TH</t>
  </si>
  <si>
    <t>PRIORIDAD</t>
  </si>
  <si>
    <t>OBS 1</t>
  </si>
  <si>
    <t>OBS 2</t>
  </si>
  <si>
    <t>Total 2.1.2.01.01.004.01.01.02 Muebles del tipo utilizado en la oficina</t>
  </si>
  <si>
    <t>Total 2.1.2.01.01.005 Otros activos fijos</t>
  </si>
  <si>
    <t>Total 2.1.2.02.01.002 Productos alimenticios, bebidas y tabaco; textiles, prendas de vestir y productos de cuero</t>
  </si>
  <si>
    <t xml:space="preserve">Total 2.1.2.02.01.003 Otros bienes transportables (excepto productos metálicos, maquinaria y equipo) </t>
  </si>
  <si>
    <t>Total 2.1.2.02.01.004 Productos metálicos, maquinaria y equipo</t>
  </si>
  <si>
    <t>Total 2.1.2.02.02.005 Servicios de la Construcción</t>
  </si>
  <si>
    <t>Total 2.1.2.02.02.006 Servicios de alojamiento; servicios de suministro de comidas y bebidas; servicios de transporte; y servicios de distribución de electricidad, gas y agua</t>
  </si>
  <si>
    <t>Total 2.1.2.02.02.007 Servicios financieros y servicios conexos, servicios inmobiliarios y servicios de leasing</t>
  </si>
  <si>
    <t xml:space="preserve">Total 2.1.2.02.02.008 Servicios prestados a las empresas y servicios de producción </t>
  </si>
  <si>
    <t>Total 2.1.2.02.02.009 Servicios para la comunidad, sociales y personales</t>
  </si>
  <si>
    <t>Total 2.1.2.02.02.010 Viáticos de los funcionarios en comisión</t>
  </si>
  <si>
    <t>Total 2.1.3.04.05.001 Membresías</t>
  </si>
  <si>
    <t>Total 2.1.8.03 Tasas y derechos administrativos</t>
  </si>
  <si>
    <t xml:space="preserve">2.1.2.01.01.004.01.02 </t>
  </si>
  <si>
    <t>Funcionarios y Docentes</t>
  </si>
  <si>
    <t>Institucional</t>
  </si>
  <si>
    <t>ASCOLFA</t>
  </si>
  <si>
    <t>Cuota menbresía</t>
  </si>
  <si>
    <t>2.3.2.02.02 Adquisición de servicios</t>
  </si>
  <si>
    <t>2.3.2.02.02.005 Servicios de la Construcción</t>
  </si>
  <si>
    <t xml:space="preserve">2.3.2.02.02.008 Servicios prestados a las empresas y servicios de producción </t>
  </si>
  <si>
    <t>2.3.2.02.02.009 Servicios para la comunidad, sociales y personales</t>
  </si>
  <si>
    <t>Variable</t>
  </si>
  <si>
    <t xml:space="preserve">Contratistas </t>
  </si>
  <si>
    <t>1er semestre 2023</t>
  </si>
  <si>
    <t>Saldo</t>
  </si>
  <si>
    <t xml:space="preserve">Funcionamiento </t>
  </si>
  <si>
    <t>GASTOS</t>
  </si>
  <si>
    <t>Corrientes</t>
  </si>
  <si>
    <t>Capital</t>
  </si>
  <si>
    <t>Clasificación</t>
  </si>
  <si>
    <t>Concepto</t>
  </si>
  <si>
    <t>Valor</t>
  </si>
  <si>
    <t>1.1.02.02</t>
  </si>
  <si>
    <t>1.1.02.05</t>
  </si>
  <si>
    <t>Venta de bienes y servicios</t>
  </si>
  <si>
    <t>1.1.02.06</t>
  </si>
  <si>
    <t>1.2.10</t>
  </si>
  <si>
    <t>Recursos de Balance</t>
  </si>
  <si>
    <t>TOTAL</t>
  </si>
  <si>
    <t>Final 2023</t>
  </si>
  <si>
    <t>2023 sin adición</t>
  </si>
  <si>
    <t>FECHA</t>
  </si>
  <si>
    <t>Para mantener la relacion universidad - egresados y atender la cantidad de egresados que esperamos participen del evento en el transcurso de un dia completo (actividad educativa, social y cultural)</t>
  </si>
  <si>
    <t>Encuentro de egresados y Grupos Focales</t>
  </si>
  <si>
    <t>Egresados</t>
  </si>
  <si>
    <t>Campañas</t>
  </si>
  <si>
    <t>Para determinar la caracterización de egresados por cada programa académico y lograr planes de mejora, medición de impacto, entre otros es necesario realizar sorteos de bienes y/o servicios específicos para cada programa.</t>
  </si>
  <si>
    <t>seleccionar</t>
  </si>
  <si>
    <t>pfc 2024</t>
  </si>
  <si>
    <t>Almacen</t>
  </si>
  <si>
    <t>Diferentes actividades</t>
  </si>
  <si>
    <t>Contratisas</t>
  </si>
  <si>
    <t>PFC 2023</t>
  </si>
  <si>
    <t>60 Unidades</t>
  </si>
  <si>
    <t>Movilidades Facultades</t>
  </si>
  <si>
    <t>Movilidades</t>
  </si>
  <si>
    <t xml:space="preserve">Después de la adición </t>
  </si>
  <si>
    <t xml:space="preserve">2.3.2.02.01.003 Otros bienes transportables (excepto productos metálicos, maquinaria y equipo) </t>
  </si>
  <si>
    <t>PasaLaPágina - Infolink Colombia SAS</t>
  </si>
  <si>
    <t xml:space="preserve">ICETEX </t>
  </si>
  <si>
    <t>Convenio Icetex</t>
  </si>
  <si>
    <t>NACION 2024</t>
  </si>
  <si>
    <t>PROPIOS</t>
  </si>
  <si>
    <t>BALANCE PFC 2023</t>
  </si>
  <si>
    <t>BALANCE ICETEX</t>
  </si>
  <si>
    <t>BALANCE PROPIOS</t>
  </si>
  <si>
    <t>CODIGO</t>
  </si>
  <si>
    <t>CONCEPTO</t>
  </si>
  <si>
    <t>Ingresos</t>
  </si>
  <si>
    <t>1.1</t>
  </si>
  <si>
    <t>Ingresos Corrientes</t>
  </si>
  <si>
    <t>1.1.02</t>
  </si>
  <si>
    <t>Ingresos no tributarios</t>
  </si>
  <si>
    <t>1.1.02.02.116</t>
  </si>
  <si>
    <t>Derechos pecuniarios educación superior</t>
  </si>
  <si>
    <t>1.1.02.02.116.01</t>
  </si>
  <si>
    <t xml:space="preserve">Servicios de educación superior (Terciaria) </t>
  </si>
  <si>
    <t>1.1.02.02.116.01.01</t>
  </si>
  <si>
    <t>Nivel pregrado</t>
  </si>
  <si>
    <t>1.1.02.02.116.01.01.01</t>
  </si>
  <si>
    <t>Inscripciones</t>
  </si>
  <si>
    <t>1.1.02.02.116.01.01.02</t>
  </si>
  <si>
    <t>Derechos de grado</t>
  </si>
  <si>
    <t>1.1.02.02.116.01.01.03</t>
  </si>
  <si>
    <t>Matrículas</t>
  </si>
  <si>
    <t>1.1.02.02.116.01.01.04</t>
  </si>
  <si>
    <t>Certificaciones, constancias academicas y derechos complementarios</t>
  </si>
  <si>
    <t>1.1.02.02.116.01.02</t>
  </si>
  <si>
    <t>Nivel posgrado</t>
  </si>
  <si>
    <t>1.1.02.02.116.01.02.01</t>
  </si>
  <si>
    <t xml:space="preserve">Inscripciones </t>
  </si>
  <si>
    <t>1.1.02.02.116.01.02.02</t>
  </si>
  <si>
    <t>1.1.02.02.116.01.02.03</t>
  </si>
  <si>
    <t>1.1.02.02.116.01.02.04</t>
  </si>
  <si>
    <t>1.1.02.02.116.02</t>
  </si>
  <si>
    <t>Derechos complementarios asociados a la educación</t>
  </si>
  <si>
    <t>1.1.02.05.001</t>
  </si>
  <si>
    <t>Ventas de establecimientos de mercado</t>
  </si>
  <si>
    <t>1.1.02.05.001.09</t>
  </si>
  <si>
    <t>1.1.02.05.002</t>
  </si>
  <si>
    <t>Ventas incidentales de establecimientos no de mercado</t>
  </si>
  <si>
    <t>1.1.02.05.002.07</t>
  </si>
  <si>
    <t>1.1.02.05.002.08</t>
  </si>
  <si>
    <t>1.1.02.06.006</t>
  </si>
  <si>
    <t>Transferencias de otras entidades del gobierno general</t>
  </si>
  <si>
    <t>1.1.02.06.006.01</t>
  </si>
  <si>
    <t>Aportes Nación</t>
  </si>
  <si>
    <t>1.1.02.06.006.02</t>
  </si>
  <si>
    <t>Devolución IVA- instituciones de educación superior</t>
  </si>
  <si>
    <t>1.2</t>
  </si>
  <si>
    <t>Recursos de capital</t>
  </si>
  <si>
    <t>1.2.05</t>
  </si>
  <si>
    <t>Rendimientos financieros</t>
  </si>
  <si>
    <t>1.2.05.02</t>
  </si>
  <si>
    <t>Depósitos</t>
  </si>
  <si>
    <t>Recursos del balance</t>
  </si>
  <si>
    <t>1.2.10.01</t>
  </si>
  <si>
    <t>Cancelación reservas</t>
  </si>
  <si>
    <t>1.2.10.02</t>
  </si>
  <si>
    <t>Superávit fiscal</t>
  </si>
  <si>
    <t>OBJETO</t>
  </si>
  <si>
    <t xml:space="preserve"> Valor </t>
  </si>
  <si>
    <t>F. Ingenieria</t>
  </si>
  <si>
    <t>Secretaria G</t>
  </si>
  <si>
    <t>Bienestar otros</t>
  </si>
  <si>
    <t>Bienestar 9</t>
  </si>
  <si>
    <t>Bienestar 8</t>
  </si>
  <si>
    <t>Técnico</t>
  </si>
  <si>
    <t>Tecnólogo</t>
  </si>
  <si>
    <t>Proceso</t>
  </si>
  <si>
    <t>Tecn</t>
  </si>
  <si>
    <t>Tecg</t>
  </si>
  <si>
    <t>Prof</t>
  </si>
  <si>
    <t>Mayo</t>
  </si>
  <si>
    <t>Junio</t>
  </si>
  <si>
    <t>Enero</t>
  </si>
  <si>
    <t>Desde el 16</t>
  </si>
  <si>
    <t xml:space="preserve">Abril </t>
  </si>
  <si>
    <t>Marzo</t>
  </si>
  <si>
    <t>Febrero</t>
  </si>
  <si>
    <t>Desde el 9</t>
  </si>
  <si>
    <t xml:space="preserve">Técnico </t>
  </si>
  <si>
    <t xml:space="preserve">Tecnólogo </t>
  </si>
  <si>
    <t xml:space="preserve">Tec </t>
  </si>
  <si>
    <t>Prof Esp</t>
  </si>
  <si>
    <t>Mitad</t>
  </si>
  <si>
    <t>Valor dia</t>
  </si>
  <si>
    <t>Valor mes</t>
  </si>
  <si>
    <t>Nivel</t>
  </si>
  <si>
    <t>IPC</t>
  </si>
  <si>
    <t>Feb-Mrz-Abr-My</t>
  </si>
  <si>
    <t>Periodos</t>
  </si>
  <si>
    <t>Incremento</t>
  </si>
  <si>
    <t xml:space="preserve">EJECUCIÓN </t>
  </si>
  <si>
    <t>RUBRO PRESUPUESTAL</t>
  </si>
  <si>
    <t>PRODUCTO</t>
  </si>
  <si>
    <t>UNIDAD</t>
  </si>
  <si>
    <t>V/UNITARIO</t>
  </si>
  <si>
    <t xml:space="preserve">  Libra</t>
  </si>
  <si>
    <t xml:space="preserve">   Caja</t>
  </si>
  <si>
    <t xml:space="preserve">  Paquete</t>
  </si>
  <si>
    <t xml:space="preserve">   Paquete</t>
  </si>
  <si>
    <t xml:space="preserve">   Rollo</t>
  </si>
  <si>
    <t xml:space="preserve">  Tarro</t>
  </si>
  <si>
    <t xml:space="preserve">   Galón</t>
  </si>
  <si>
    <t xml:space="preserve">   Bolsa</t>
  </si>
  <si>
    <t xml:space="preserve">    Paquete</t>
  </si>
  <si>
    <t xml:space="preserve">   Unidad</t>
  </si>
  <si>
    <t>PPTO</t>
  </si>
  <si>
    <t xml:space="preserve">Registro- Posicionamiento, Adquisicion ISBN, certificaciones </t>
  </si>
  <si>
    <t>2.1.8.01.52 Impuesto predial unificado</t>
  </si>
  <si>
    <t>Predial</t>
  </si>
  <si>
    <t xml:space="preserve">Renovación software (Invg) </t>
  </si>
  <si>
    <t>Tiquetes aéreos y transporte terrestre</t>
  </si>
  <si>
    <t>Movilidades investigaciones</t>
  </si>
  <si>
    <t>Incentivos, jóvenes investigadores, propiedad intelectual, Servicios Técnicos</t>
  </si>
  <si>
    <t>Transporte Investigaciones</t>
  </si>
  <si>
    <t>TOPES</t>
  </si>
  <si>
    <t>Monitorias</t>
  </si>
  <si>
    <t>Ppto final</t>
  </si>
  <si>
    <t>Pruebas aptis</t>
  </si>
  <si>
    <t>Facultad de Educación</t>
  </si>
  <si>
    <t>Maria del Carmen Ibarra</t>
  </si>
  <si>
    <t>VR PRESUPUESTO</t>
  </si>
  <si>
    <t>cpc</t>
  </si>
  <si>
    <t>OA 241 ABRIL</t>
  </si>
  <si>
    <t>Autoevaluación</t>
  </si>
  <si>
    <t>Calidad al limite</t>
  </si>
  <si>
    <t>OA 242 MAYO</t>
  </si>
  <si>
    <t>OA 243</t>
  </si>
  <si>
    <t>Cant adicion</t>
  </si>
  <si>
    <t>Vr. Adicion</t>
  </si>
  <si>
    <t>Vr. Total</t>
  </si>
  <si>
    <t>VR EJECUCION</t>
  </si>
  <si>
    <t>MATERIALES Filamentos para impresora 3D -  3 DBOTS - PLA 1.75 mm en blanco y gris</t>
  </si>
  <si>
    <t>Filamento impresora 3D Filamento PLA (1,75mm) -negro, blanco, gris</t>
  </si>
  <si>
    <t>Cartuchos EPSON ULTRA  Chrome 700 ml Para impresora profesional de fotografía</t>
  </si>
  <si>
    <t>Papel ecológico tamaño carta Gramaje 75 gr/m2 Presentación Resma x 500 unidades</t>
  </si>
  <si>
    <t>Papel ecológico tamaño oficio Gramaje 75 gr/m2 Presentación Resma x 500 unidades</t>
  </si>
  <si>
    <t>Papel tipo Opalina Gramaje 180 gr/m2 Presentación Resma x 500 unidades</t>
  </si>
  <si>
    <t>Carpeta blanca de 4 alas Gramaje de 200 gr/m2</t>
  </si>
  <si>
    <t>Carpeta gris de 4 alas Gramaje de 200 gr/m2</t>
  </si>
  <si>
    <t>Carpeta de Yute 2 tapas, Tamaño oficio Marcadas con logo institucional a dos tintas Refuerzo lateral</t>
  </si>
  <si>
    <t>Lamina de cartón paja Presentación x Pliego</t>
  </si>
  <si>
    <t>Papel seda Colores surtidos Presentación x Pliego</t>
  </si>
  <si>
    <t xml:space="preserve">Bolígrafo tinta gel color negra </t>
  </si>
  <si>
    <t>Bolígrafo tinta gel color roja</t>
  </si>
  <si>
    <t xml:space="preserve">Bolígrafo tinta gel color azul </t>
  </si>
  <si>
    <t>Borrador para tablero Tipo felpa + base madera</t>
  </si>
  <si>
    <t>Marcador borrable para tablero Recargable Color rojo</t>
  </si>
  <si>
    <t>Marcador borrable para tablero Recargable Color azul</t>
  </si>
  <si>
    <t>Marcador borrable para tablero Recargable Color verde</t>
  </si>
  <si>
    <t>Tinta marcador borrable para tablero Presentación x 30 ml Color rojo</t>
  </si>
  <si>
    <t>Botellas de tinta Epson T544, para Impresora EcoTank L3210, de 65 ml cada una.</t>
  </si>
  <si>
    <t>Resma de Cartulina Opalina</t>
  </si>
  <si>
    <t>Tinta marcador borrable para tablero Presentación x 30 ml Color azul</t>
  </si>
  <si>
    <t>Tinta marcador borrable para tablero Presentación x 30 ml Color verde</t>
  </si>
  <si>
    <t>Tinta marcador borrable para tablero Presentación x 30 ml Color negro</t>
  </si>
  <si>
    <t>Hojas de cuadernillo Presentación Cuadriculado x 100 unidades</t>
  </si>
  <si>
    <t>Papel foamy Tamaño 1/8 Colores surtidos Presentación x 10 unidades</t>
  </si>
  <si>
    <t>Silicona líquida Presentación x 100 ml</t>
  </si>
  <si>
    <t>Pegante en barra Presentación x barra 40 gramos</t>
  </si>
  <si>
    <t>Banderitas Post-it Colores surtidos neón Presentación Taco x 140 unidades</t>
  </si>
  <si>
    <t>Notas adhesivas Post-it Colores surtidos neón Presentación 76mm x 76mm Taco x 300 unidades</t>
  </si>
  <si>
    <t>Lapiz negro No.2 Mina de grafito Presentación x unidad</t>
  </si>
  <si>
    <t>Tijeras multiuso Acero con mango de plástico Presentación x unidad</t>
  </si>
  <si>
    <t>Borrador de nata Presentación x unidad</t>
  </si>
  <si>
    <t>Cinta doble Faz Presentación Rollo 18mm x 1m</t>
  </si>
  <si>
    <t>Humedecedor dactilar Presentación x 14 gramos</t>
  </si>
  <si>
    <t>Huellero almohadilla dactilar Presentación cajita redonda + tinta</t>
  </si>
  <si>
    <t>Gancho plástico para legajador Presentación x 20 unidades</t>
  </si>
  <si>
    <t>Materiales Fimo Staedtler Arcilla Polimérica Suave</t>
  </si>
  <si>
    <t>Taja lápiz con depósito Presentación x unidad</t>
  </si>
  <si>
    <t>Cartulina española Colores surtidos Presentación x 1/2 Pliego</t>
  </si>
  <si>
    <t>Marcador borrable para tablero, Recargable Color negro</t>
  </si>
  <si>
    <t>Bebida aromática, sabores surtidos Caja x 20 unidades</t>
  </si>
  <si>
    <t>Famimax precortado color natural triple hoja x 100m Paquete x 6 rolloS</t>
  </si>
  <si>
    <t>Famimax blanco triple hoja x 170 metros Paquete x 4 rollos Linea institucional</t>
  </si>
  <si>
    <t xml:space="preserve">Servilleta Familia institucional Paquete x 600 servilletas 23cm x 13.5cm
</t>
  </si>
  <si>
    <t xml:space="preserve">Paño de limpieza Wypall Rollo precortado 28cm x 42cm x 88 hojas </t>
  </si>
  <si>
    <t>Jabón gota espuma para manos 
Familia Tork x 1000ml</t>
  </si>
  <si>
    <t>Limpiador multiusos desinfectante Base activa: Hipoclorito de sodio Galón x 3.8 litros</t>
  </si>
  <si>
    <t>Acido muriático Presentación x Galón de 3.8 litros</t>
  </si>
  <si>
    <t>Cera para pisos Líquida y autobrillante
Presentación x Galón de 3.8 litros</t>
  </si>
  <si>
    <t>Papel higiénico doble Presentación Rollo x 27 metros</t>
  </si>
  <si>
    <t>Removedor de cera Presentación x Galón de 3.8 litros</t>
  </si>
  <si>
    <t>Sellador para pisos autobrillante y autodeslizante Presentación x Galón de 3.8 litros</t>
  </si>
  <si>
    <t>Silicona líquida para pisos Presentación x Galón de 3.8 litros</t>
  </si>
  <si>
    <t>Vaso desechable ecológico Capacidad 4 onzas Paquete x 50 unidades</t>
  </si>
  <si>
    <t>Azúcar refinado Paquete x 200 unidades Presentación Tubitos x 5 gramos</t>
  </si>
  <si>
    <t>Bolsa negra para basura Dimensiones 90cm x 65cm Calibre 2 Paquete x 10 unidades</t>
  </si>
  <si>
    <t>Bolsa blanca para basura  Dimensiones 90cm x 65cm Calibre 2 Paquete x 10 unidades</t>
  </si>
  <si>
    <t>Bolsa verde para basura Dimensiones 90cm x 65cm Calibre 2 Paquete x 10 unidades</t>
  </si>
  <si>
    <t>Bolsa gris para basura Dimensiones 50cm x 40cm Calibre 2 Paquete x 10 unidades</t>
  </si>
  <si>
    <t>Escoba triangular Mango metálico</t>
  </si>
  <si>
    <t>Mecha para trapero 34cm x 15cm Algodón pabilo + Mago metálico</t>
  </si>
  <si>
    <t>Palito mezclador para café Linea ecológica Paquete x 2000 unidades</t>
  </si>
  <si>
    <t>Ambientador líquido Aromas surtidos Presentación x Galón de 3.8 litros</t>
  </si>
  <si>
    <t>Cartuchos EPSON ULTRA Chrome 700 ml Para impresora profesional de fotografía</t>
  </si>
  <si>
    <t>OA 243 MAYO</t>
  </si>
  <si>
    <t>VALOR NUMERO</t>
  </si>
  <si>
    <t xml:space="preserve"> NOMBRE</t>
  </si>
  <si>
    <t>CHIP</t>
  </si>
  <si>
    <t>No aplica</t>
  </si>
  <si>
    <t>Trigo semilla</t>
  </si>
  <si>
    <t>Trigo en grano</t>
  </si>
  <si>
    <t>Maiz semilla</t>
  </si>
  <si>
    <t>Maiz</t>
  </si>
  <si>
    <t>Arroz para siembra</t>
  </si>
  <si>
    <t xml:space="preserve">Arroz pergamino seco </t>
  </si>
  <si>
    <t xml:space="preserve">Arroz pergamino verde Paddy </t>
  </si>
  <si>
    <t>Sorgo semilla</t>
  </si>
  <si>
    <t>Sorgo</t>
  </si>
  <si>
    <t>Cebada semilla</t>
  </si>
  <si>
    <t>Cebada en grano con cascara</t>
  </si>
  <si>
    <t>Cebada pelada o perlada</t>
  </si>
  <si>
    <t>Centeno semilla</t>
  </si>
  <si>
    <t>Centeno en grano</t>
  </si>
  <si>
    <t>Avena semilla</t>
  </si>
  <si>
    <t>Avena otros</t>
  </si>
  <si>
    <t>Avena en grano</t>
  </si>
  <si>
    <t>Mijo semilla</t>
  </si>
  <si>
    <t>Mijo</t>
  </si>
  <si>
    <t>Triticale</t>
  </si>
  <si>
    <t>Alforfon</t>
  </si>
  <si>
    <t>Fonio</t>
  </si>
  <si>
    <t>Quinua</t>
  </si>
  <si>
    <t>Alpiste</t>
  </si>
  <si>
    <t>Trigo amazonico</t>
  </si>
  <si>
    <t>Amaranto</t>
  </si>
  <si>
    <t>Esparragos</t>
  </si>
  <si>
    <t>Repollo</t>
  </si>
  <si>
    <t>Coliflores</t>
  </si>
  <si>
    <t>Brocolis</t>
  </si>
  <si>
    <t>Lechuga</t>
  </si>
  <si>
    <t>Espinaca</t>
  </si>
  <si>
    <t>Alcachofa</t>
  </si>
  <si>
    <t>Habichuelas</t>
  </si>
  <si>
    <t>Palmitos</t>
  </si>
  <si>
    <t>Acelga</t>
  </si>
  <si>
    <t>Perejil</t>
  </si>
  <si>
    <t>Sandias</t>
  </si>
  <si>
    <t>Melon</t>
  </si>
  <si>
    <t>Ajies y pimientos</t>
  </si>
  <si>
    <t>Pimenton</t>
  </si>
  <si>
    <t>Pepinos y pepinillos</t>
  </si>
  <si>
    <t>Berenjena</t>
  </si>
  <si>
    <t>Tomates</t>
  </si>
  <si>
    <t>Calabazas y calabacines</t>
  </si>
  <si>
    <t>Ahuyama</t>
  </si>
  <si>
    <t>Alcaparras</t>
  </si>
  <si>
    <t>Cuya</t>
  </si>
  <si>
    <t>Frijoles verdes</t>
  </si>
  <si>
    <t>Caupi</t>
  </si>
  <si>
    <t>Arveja verde</t>
  </si>
  <si>
    <t>Arveja desvainada</t>
  </si>
  <si>
    <t>Habas verdes</t>
  </si>
  <si>
    <t>Garbanzos verdes</t>
  </si>
  <si>
    <t>Lentejas verdes</t>
  </si>
  <si>
    <t>Otras legumbres verdes n c p</t>
  </si>
  <si>
    <t>Zanahorias</t>
  </si>
  <si>
    <t>Nabos</t>
  </si>
  <si>
    <t>Ajos</t>
  </si>
  <si>
    <t xml:space="preserve">Cebolla cabezona bulbo </t>
  </si>
  <si>
    <t xml:space="preserve">Cebolla larga tallo </t>
  </si>
  <si>
    <t>Puerro</t>
  </si>
  <si>
    <t xml:space="preserve">Remolacha para ensalada excepto forrajera </t>
  </si>
  <si>
    <t>Rabano</t>
  </si>
  <si>
    <t>Semillas de hortalizas</t>
  </si>
  <si>
    <t>Champinones</t>
  </si>
  <si>
    <t>Guatila</t>
  </si>
  <si>
    <t>Pepino guiso</t>
  </si>
  <si>
    <t>Estragon</t>
  </si>
  <si>
    <t>Berro</t>
  </si>
  <si>
    <t>Apio</t>
  </si>
  <si>
    <t xml:space="preserve">Hortalizas y legumbres n c p </t>
  </si>
  <si>
    <t>Aguacates</t>
  </si>
  <si>
    <t>Banano</t>
  </si>
  <si>
    <t>Platano</t>
  </si>
  <si>
    <t>Datil</t>
  </si>
  <si>
    <t>Higos frescos</t>
  </si>
  <si>
    <t>Mangos</t>
  </si>
  <si>
    <t>Mangostino</t>
  </si>
  <si>
    <t>Papaya</t>
  </si>
  <si>
    <t>Pinas</t>
  </si>
  <si>
    <t>Guayabas</t>
  </si>
  <si>
    <t>Guanabanas</t>
  </si>
  <si>
    <t>Curubas</t>
  </si>
  <si>
    <t>Lulos</t>
  </si>
  <si>
    <t>Maracuya</t>
  </si>
  <si>
    <t>Borojo</t>
  </si>
  <si>
    <t>Feijoa</t>
  </si>
  <si>
    <t>Badea</t>
  </si>
  <si>
    <t>Tamarindo</t>
  </si>
  <si>
    <t>Tomate de arbol</t>
  </si>
  <si>
    <t>Pitahaya</t>
  </si>
  <si>
    <t>Uchuva</t>
  </si>
  <si>
    <t>Anon vinon saramuyo</t>
  </si>
  <si>
    <t>Chirimoya chirimorrinon</t>
  </si>
  <si>
    <t>Babaco chamburo</t>
  </si>
  <si>
    <t>Zapote</t>
  </si>
  <si>
    <t>Granadilla pasionaria percha amarilla</t>
  </si>
  <si>
    <t>Gulupa</t>
  </si>
  <si>
    <t>Papayuela</t>
  </si>
  <si>
    <t>Pomarroso manzanita de rosa zambu</t>
  </si>
  <si>
    <t>Pinuela</t>
  </si>
  <si>
    <t>Carambolo tiriguro arbol del pepino</t>
  </si>
  <si>
    <t>Nispero</t>
  </si>
  <si>
    <t>Guamo</t>
  </si>
  <si>
    <t>Breva</t>
  </si>
  <si>
    <t>Caimo</t>
  </si>
  <si>
    <t xml:space="preserve">Otras frutas tropicales y subtropicales n c p </t>
  </si>
  <si>
    <t>Pomelo pamplemusa grey</t>
  </si>
  <si>
    <t>Toronjas</t>
  </si>
  <si>
    <t>Limon</t>
  </si>
  <si>
    <t>Lima</t>
  </si>
  <si>
    <t>Naranja</t>
  </si>
  <si>
    <t>Mandarina</t>
  </si>
  <si>
    <t>Cidra poncil</t>
  </si>
  <si>
    <t>Kumquat</t>
  </si>
  <si>
    <t>Naranjo agrio</t>
  </si>
  <si>
    <t xml:space="preserve">Otras frutas citricas n c p </t>
  </si>
  <si>
    <t>Uvas frescas</t>
  </si>
  <si>
    <t>Manzanas</t>
  </si>
  <si>
    <t>Peras</t>
  </si>
  <si>
    <t>Albaricoques</t>
  </si>
  <si>
    <t>Cerezas</t>
  </si>
  <si>
    <t>Durazno</t>
  </si>
  <si>
    <t>Ciruelas</t>
  </si>
  <si>
    <t>Chontaduro</t>
  </si>
  <si>
    <t>Mamoncillo</t>
  </si>
  <si>
    <t>Mamey</t>
  </si>
  <si>
    <t>Grosellas</t>
  </si>
  <si>
    <t>Kiwi</t>
  </si>
  <si>
    <t>Moras y frambuesas</t>
  </si>
  <si>
    <t>Fresas</t>
  </si>
  <si>
    <t>Arandanos</t>
  </si>
  <si>
    <t xml:space="preserve">Agraz mortino </t>
  </si>
  <si>
    <t>Algarrobas</t>
  </si>
  <si>
    <t xml:space="preserve">Otras frutas n c p </t>
  </si>
  <si>
    <t>Semillas de frutas</t>
  </si>
  <si>
    <t>Almendras</t>
  </si>
  <si>
    <t>Maranon</t>
  </si>
  <si>
    <t>Castanas con cascara</t>
  </si>
  <si>
    <t>Avellanas con cascara</t>
  </si>
  <si>
    <t>Pistachos</t>
  </si>
  <si>
    <t>Nueces de nogal con cascara</t>
  </si>
  <si>
    <t>Nueces del Brasil</t>
  </si>
  <si>
    <t>Nuez de Macadamia</t>
  </si>
  <si>
    <t xml:space="preserve">Otras nueces con cascara n c p </t>
  </si>
  <si>
    <t>Soja semilla</t>
  </si>
  <si>
    <t xml:space="preserve">Soja soya </t>
  </si>
  <si>
    <t>Mani semilla para siembra</t>
  </si>
  <si>
    <t>Mani</t>
  </si>
  <si>
    <t>Semillas de algodon semilla</t>
  </si>
  <si>
    <t>Semillas de algodon</t>
  </si>
  <si>
    <t>Semillas de linaza</t>
  </si>
  <si>
    <t>Semillas de mostaza</t>
  </si>
  <si>
    <t>Semillas de colza o canola</t>
  </si>
  <si>
    <t>Semillas de ajonjoli</t>
  </si>
  <si>
    <t>Semillas de girasol</t>
  </si>
  <si>
    <t>Semillas de cartamo</t>
  </si>
  <si>
    <t>Semillas de ricino</t>
  </si>
  <si>
    <t>Semillas de higuerilla</t>
  </si>
  <si>
    <t>Semillas de amapola</t>
  </si>
  <si>
    <t xml:space="preserve">Otras semillas oleaginosas n c p </t>
  </si>
  <si>
    <t>Aceitunas</t>
  </si>
  <si>
    <t>Cocos</t>
  </si>
  <si>
    <t>Fruto de palma africana</t>
  </si>
  <si>
    <t>Nuez de palma africana y palmiste</t>
  </si>
  <si>
    <t>Corozo</t>
  </si>
  <si>
    <t>Copra</t>
  </si>
  <si>
    <t xml:space="preserve">Otros frutos oleaginosos n c p </t>
  </si>
  <si>
    <t>Papas</t>
  </si>
  <si>
    <t>Papas criollas</t>
  </si>
  <si>
    <t>Yuca</t>
  </si>
  <si>
    <t>Batatas</t>
  </si>
  <si>
    <t>names</t>
  </si>
  <si>
    <t>Taro</t>
  </si>
  <si>
    <t>Malanga</t>
  </si>
  <si>
    <t>Arracacha</t>
  </si>
  <si>
    <t>Achiras</t>
  </si>
  <si>
    <t>Ruba ulluco chugua</t>
  </si>
  <si>
    <t>Bore</t>
  </si>
  <si>
    <t>Cubios</t>
  </si>
  <si>
    <t>Ibias</t>
  </si>
  <si>
    <t>Yacon</t>
  </si>
  <si>
    <t>Cafe pergamino</t>
  </si>
  <si>
    <t>Cacota de cafe</t>
  </si>
  <si>
    <t>Cafe ripio</t>
  </si>
  <si>
    <t>Cafe cereza</t>
  </si>
  <si>
    <t>Te verde negro sin elaborar</t>
  </si>
  <si>
    <t>Yerba mate</t>
  </si>
  <si>
    <t>Cacao en grano o crudo</t>
  </si>
  <si>
    <t>Pimienta sin elaborar</t>
  </si>
  <si>
    <t>Chiles y pimientos secos  Capsicum spp  Pimenta spp  sin elaborar</t>
  </si>
  <si>
    <t>Nuez moscada nuez de Castilla nuez de Bombay</t>
  </si>
  <si>
    <t>Anis</t>
  </si>
  <si>
    <t>Comino sin elaborar</t>
  </si>
  <si>
    <t>Cilantro</t>
  </si>
  <si>
    <t>Canela sin elaborar</t>
  </si>
  <si>
    <t>Clavos de olor sin elaborar</t>
  </si>
  <si>
    <t>Jengibre ajengibre</t>
  </si>
  <si>
    <t>Vainilla sin elaborar</t>
  </si>
  <si>
    <t>Conos de lupulo</t>
  </si>
  <si>
    <t>Raices de achicoria</t>
  </si>
  <si>
    <t>Flor de Jamaica</t>
  </si>
  <si>
    <t>Otras especias sin elaborar n c p</t>
  </si>
  <si>
    <t xml:space="preserve">Otras plantas estimulantes aromaticas y especias provenientes de cultivos transitorios n c p </t>
  </si>
  <si>
    <t>Frijol seco</t>
  </si>
  <si>
    <t>Habas</t>
  </si>
  <si>
    <t>Garbanzos secos</t>
  </si>
  <si>
    <t>Lentejas secas</t>
  </si>
  <si>
    <t>Arveja seca</t>
  </si>
  <si>
    <t>Caupies secos</t>
  </si>
  <si>
    <t>Guandules secos</t>
  </si>
  <si>
    <t>Frijoles bambara secos</t>
  </si>
  <si>
    <t xml:space="preserve">Otras legumbres secas n c p </t>
  </si>
  <si>
    <t>Remolacha azucarera</t>
  </si>
  <si>
    <t>Cana azucarera y o panelera</t>
  </si>
  <si>
    <t>Semillas de remolacha azucarera</t>
  </si>
  <si>
    <t xml:space="preserve">Otras plantas utilizadas en la fabricacion de azucar n c p </t>
  </si>
  <si>
    <t>Maiz para forraje y ensilaje</t>
  </si>
  <si>
    <t>Alfalfa</t>
  </si>
  <si>
    <t>Paja y cascabillo de cereales</t>
  </si>
  <si>
    <t xml:space="preserve">Otros productos forrajeros n c p </t>
  </si>
  <si>
    <t>Algodon sin desmotar</t>
  </si>
  <si>
    <t>Fibra de algodon</t>
  </si>
  <si>
    <t>Yute</t>
  </si>
  <si>
    <t>Kenaf</t>
  </si>
  <si>
    <t>Fique</t>
  </si>
  <si>
    <t>Lino en rama o enriado</t>
  </si>
  <si>
    <t>Canamo en rama o enriado</t>
  </si>
  <si>
    <t>Enea</t>
  </si>
  <si>
    <t>Abaca</t>
  </si>
  <si>
    <t>Ramio</t>
  </si>
  <si>
    <t>Sisal maguey yaxci</t>
  </si>
  <si>
    <t>Iraca</t>
  </si>
  <si>
    <t>Chambira Cumare Corombolo</t>
  </si>
  <si>
    <t>Cortezas medicinales</t>
  </si>
  <si>
    <t>Hierbas medicinales</t>
  </si>
  <si>
    <t>Flores y hojas medicinales</t>
  </si>
  <si>
    <t>Semillas del arbol de Neem</t>
  </si>
  <si>
    <t>Marihuana</t>
  </si>
  <si>
    <t>Coca</t>
  </si>
  <si>
    <t>Amapola</t>
  </si>
  <si>
    <t xml:space="preserve">Aloe vera sabila </t>
  </si>
  <si>
    <t xml:space="preserve">Semillas de plantas forrajeras n c p </t>
  </si>
  <si>
    <t>Latex natural</t>
  </si>
  <si>
    <t>Caucho natural en formas primarias o en planchas hojas o tiras</t>
  </si>
  <si>
    <t>Raices de plantas</t>
  </si>
  <si>
    <t>Cesped</t>
  </si>
  <si>
    <t>Plantas ornamentales</t>
  </si>
  <si>
    <t>arboles maderables</t>
  </si>
  <si>
    <t>arboles arbustos y vegetales no maderables</t>
  </si>
  <si>
    <t>arboles frutales</t>
  </si>
  <si>
    <t>Bulbos tuberculos rizomas</t>
  </si>
  <si>
    <t>Esquejes e injertos no silvicolas</t>
  </si>
  <si>
    <t xml:space="preserve">Otras plantas vivas n c p </t>
  </si>
  <si>
    <t>Rosas</t>
  </si>
  <si>
    <t>Claveles</t>
  </si>
  <si>
    <t>Pompones</t>
  </si>
  <si>
    <t>Ramilletes coronas arreglos florales y articulos similares frescos o secos</t>
  </si>
  <si>
    <t xml:space="preserve">Otras flores y capullos cortados n c p </t>
  </si>
  <si>
    <t>Semillas de flores</t>
  </si>
  <si>
    <t>Tabaco en rama</t>
  </si>
  <si>
    <t xml:space="preserve">Otras materias vegetales de cultivos transitorios sin elaborar n c p </t>
  </si>
  <si>
    <t xml:space="preserve">Otros productos vegetales n c p </t>
  </si>
  <si>
    <t>Ganado bovino</t>
  </si>
  <si>
    <t>Bufalos</t>
  </si>
  <si>
    <t>Otros animales bovinos</t>
  </si>
  <si>
    <t>Camellos y camelidos</t>
  </si>
  <si>
    <t>Ganado ovino</t>
  </si>
  <si>
    <t>Ganado caprino</t>
  </si>
  <si>
    <t xml:space="preserve">Otros rumiantes n c p </t>
  </si>
  <si>
    <t>Caballos</t>
  </si>
  <si>
    <t>Asnos</t>
  </si>
  <si>
    <t>Mulas y burdeganos</t>
  </si>
  <si>
    <t>Ganado porcino</t>
  </si>
  <si>
    <t>Pollos</t>
  </si>
  <si>
    <t>Gallinas</t>
  </si>
  <si>
    <t>Pavos o piscos o bimbos</t>
  </si>
  <si>
    <t>Gansos</t>
  </si>
  <si>
    <t>Patos</t>
  </si>
  <si>
    <t>Gallinas de Guinea o pintadas o gallinetas</t>
  </si>
  <si>
    <t>Conejos</t>
  </si>
  <si>
    <t>Chiguiros</t>
  </si>
  <si>
    <t xml:space="preserve">Curies cuyes </t>
  </si>
  <si>
    <t>Pacas lapas o guaguas</t>
  </si>
  <si>
    <t>Avestruces</t>
  </si>
  <si>
    <t>Emues</t>
  </si>
  <si>
    <t>Codornices</t>
  </si>
  <si>
    <t xml:space="preserve">Otras aves de corral vivas n c p </t>
  </si>
  <si>
    <t>Cocodrilos caimanes y babillas</t>
  </si>
  <si>
    <t>Serpientes</t>
  </si>
  <si>
    <t>Iguanas</t>
  </si>
  <si>
    <t>Tortugas</t>
  </si>
  <si>
    <t xml:space="preserve">Otros reptiles n c p </t>
  </si>
  <si>
    <t>Abejas</t>
  </si>
  <si>
    <t>Lombrices</t>
  </si>
  <si>
    <t>Gusanos de seda</t>
  </si>
  <si>
    <t xml:space="preserve">Otros animales vivos n c p </t>
  </si>
  <si>
    <t>Leche fresca</t>
  </si>
  <si>
    <t xml:space="preserve">Crema de leche cruda nata </t>
  </si>
  <si>
    <t>Leche cruda de bufala</t>
  </si>
  <si>
    <t>Leche cruda de oveja</t>
  </si>
  <si>
    <t>Leche cruda de cabra</t>
  </si>
  <si>
    <t>Leche cruda de camella</t>
  </si>
  <si>
    <t xml:space="preserve">Otra leche cruda n c p </t>
  </si>
  <si>
    <t>Huevos de gallina con cascara frescos para incubar</t>
  </si>
  <si>
    <t>Huevos de gallina</t>
  </si>
  <si>
    <t>Huevos de otras aves de corral con cascara frescos para incubar</t>
  </si>
  <si>
    <t>Huevos de codorniz</t>
  </si>
  <si>
    <t xml:space="preserve">Huevos embrionados embriones de pato etc </t>
  </si>
  <si>
    <t>Huevos de otras aves con cascara frescos para incubar</t>
  </si>
  <si>
    <t>Huevos de otras aves frescos</t>
  </si>
  <si>
    <t>Semen de bovinos</t>
  </si>
  <si>
    <t>Semen de ovejas y cabras</t>
  </si>
  <si>
    <t>Semen de ganado porcino</t>
  </si>
  <si>
    <t>Semen de equidos</t>
  </si>
  <si>
    <t xml:space="preserve">Semen de otros animales n c p </t>
  </si>
  <si>
    <t>Embriones de ganado bovino y bufalino</t>
  </si>
  <si>
    <t>Embriones de caballos y otros equidos</t>
  </si>
  <si>
    <t>Miel de abejas</t>
  </si>
  <si>
    <t xml:space="preserve">Caracoles frescos refrigerados congelados secos salados o en salmuera excepto caracoles marinos </t>
  </si>
  <si>
    <t>Huevos de tortuga</t>
  </si>
  <si>
    <t>Lana sin lavar</t>
  </si>
  <si>
    <t>Lana lavada</t>
  </si>
  <si>
    <t>Pelo fino de animales</t>
  </si>
  <si>
    <t>Capullos de gusano de seda</t>
  </si>
  <si>
    <t>Cueros de bovino frescos</t>
  </si>
  <si>
    <t>Cueros de bovinos secos</t>
  </si>
  <si>
    <t>Pieles de becerro</t>
  </si>
  <si>
    <t>Pieles en bruto de ganado vacuno conservadas y o en proceso</t>
  </si>
  <si>
    <t>Cueros y pieles de equinos</t>
  </si>
  <si>
    <t>Pieles de ovinos frescas</t>
  </si>
  <si>
    <t>Pieles de ovinos secas</t>
  </si>
  <si>
    <t>Cueros frescos de caprino</t>
  </si>
  <si>
    <t>Pieles frescas de caprino</t>
  </si>
  <si>
    <t>Pieles de cabra y cabritilla</t>
  </si>
  <si>
    <t>Carnazas crudas</t>
  </si>
  <si>
    <t>Pieles de vison sin curtir</t>
  </si>
  <si>
    <t>Pieles de castor sin curtir</t>
  </si>
  <si>
    <t>Pieles finas de conejo</t>
  </si>
  <si>
    <t>Pieles finas de liebre</t>
  </si>
  <si>
    <t>Pieles finas de cordero</t>
  </si>
  <si>
    <t xml:space="preserve">Otras pieles finas sin curtir n c p </t>
  </si>
  <si>
    <t>Pieles de caiman sin curtir</t>
  </si>
  <si>
    <t>Cueros de ganado porcino</t>
  </si>
  <si>
    <t>Pieles de animales de caza sin curtir</t>
  </si>
  <si>
    <t>Piel de reptiles sin curtir</t>
  </si>
  <si>
    <t xml:space="preserve">Pieles de otras especies de animales sin curtir n c p </t>
  </si>
  <si>
    <t>Cera de abejas</t>
  </si>
  <si>
    <t xml:space="preserve">Blanco de ballena esperma </t>
  </si>
  <si>
    <t>Madera en bruto de coniferas</t>
  </si>
  <si>
    <t>Troncos de madera de balso</t>
  </si>
  <si>
    <t>Madera en bruto de especies no coniferas</t>
  </si>
  <si>
    <t>Lena de madera de coniferas</t>
  </si>
  <si>
    <t>Cortezas de cadillo o balso</t>
  </si>
  <si>
    <t>Balata gutapercha guayule chicle y gomas naturales similares en formas primarias o en placas hojas o tiras</t>
  </si>
  <si>
    <t>Goma laca</t>
  </si>
  <si>
    <t>Goma arabiga</t>
  </si>
  <si>
    <t>Goma tragacanto</t>
  </si>
  <si>
    <t xml:space="preserve">Resinas vegetales n c p </t>
  </si>
  <si>
    <t xml:space="preserve">Otras gomas gomorresinas oleorresinas y balsamos naturales n c p </t>
  </si>
  <si>
    <t>Corcho natural en bruto o simplemente preparado</t>
  </si>
  <si>
    <t>Otros productos silvestres comestibles</t>
  </si>
  <si>
    <t>arboles de navidad</t>
  </si>
  <si>
    <t>Otras partes de plantas sin flores ni capullos hierbas musgos y liquenes adecuados para fines ornamentales</t>
  </si>
  <si>
    <t>Mimbre cana y similares</t>
  </si>
  <si>
    <t xml:space="preserve">Estropajo Luffa cylindrica </t>
  </si>
  <si>
    <t>Paja para escobas y similares</t>
  </si>
  <si>
    <t>Totumas secas</t>
  </si>
  <si>
    <t>Lenos cortezas agallas raices tallos hojas y flores liquenes utilizados para tenir o curtir</t>
  </si>
  <si>
    <t>Bambu</t>
  </si>
  <si>
    <t>Junco</t>
  </si>
  <si>
    <t>Hojas vegetales para tamales</t>
  </si>
  <si>
    <t>Peces ornamentales silvestres marinos</t>
  </si>
  <si>
    <t>Peces ornamentales silvestres de agua dulce</t>
  </si>
  <si>
    <t>Peces ornamentales de cultivo marinos</t>
  </si>
  <si>
    <t>Peces ornamentales</t>
  </si>
  <si>
    <t>Otros peces silvestres vivos marinos no para consumo humano incluyendo semillas y piensos para la acuicultura</t>
  </si>
  <si>
    <t>Otros peces silvestres vivos de agua dulce no para consumo humano incluyendo semillas y piensos para la acuicultura</t>
  </si>
  <si>
    <t>Alevinos peces para cria y levante marinos</t>
  </si>
  <si>
    <t>Alevinos peces para cria y levante de agua dulce</t>
  </si>
  <si>
    <t>Bagres frescos o refrigerados</t>
  </si>
  <si>
    <t>Bocachico fresco o refrigerado</t>
  </si>
  <si>
    <t>Dorado blanco pobre Apuy fresco o refrigerado</t>
  </si>
  <si>
    <t>Capaz fresco o refrigerado</t>
  </si>
  <si>
    <t>Moncholo fresco o refrigerado</t>
  </si>
  <si>
    <t>Nicuro fresco o refrigerado</t>
  </si>
  <si>
    <t>Sardinata dorada sabaleta</t>
  </si>
  <si>
    <t>Carpa fresca o refrigerada</t>
  </si>
  <si>
    <t>Cachama fresca o refrigerada</t>
  </si>
  <si>
    <t>Yamu fresco o refrigerado</t>
  </si>
  <si>
    <t>Cachama vivas</t>
  </si>
  <si>
    <t>Tilapia vivas</t>
  </si>
  <si>
    <t>Carpa vivas</t>
  </si>
  <si>
    <t>Bocachico vivos</t>
  </si>
  <si>
    <t>Yamu vivos</t>
  </si>
  <si>
    <t>Bagres vivos</t>
  </si>
  <si>
    <t>Blanquillo vivos</t>
  </si>
  <si>
    <t>Dorada vivos</t>
  </si>
  <si>
    <t>Bocachico de cultivo fresco o refrigerado</t>
  </si>
  <si>
    <t>Bagres de cultivo frescos o refrigerados</t>
  </si>
  <si>
    <t>Tilapia de cultivo fresca o refrigerada</t>
  </si>
  <si>
    <t>Carpa de cultivo fresca o refrigerada</t>
  </si>
  <si>
    <t>Cachama de cultivo fresca o refrigerada</t>
  </si>
  <si>
    <t>Yamu de cultivo fresco o refrigerado</t>
  </si>
  <si>
    <t>Blanquillo de cultivo fresco o refrigerado</t>
  </si>
  <si>
    <t>Dorada de cultivo fresca o refrigerada</t>
  </si>
  <si>
    <t xml:space="preserve">Otros peces vivos de cultivo de agua dulce n c p </t>
  </si>
  <si>
    <t xml:space="preserve">Otros pescados de cultivo frescos o refrigerados de agua dulce n c p </t>
  </si>
  <si>
    <t>Salmones marinos</t>
  </si>
  <si>
    <t>Salmones de agua dulce</t>
  </si>
  <si>
    <t>Salmonidos de cultivo marinos vivos frescos o refrigerados</t>
  </si>
  <si>
    <t>Trucha vivas</t>
  </si>
  <si>
    <t>Trucha de cultivo fresca o refrigerada</t>
  </si>
  <si>
    <t>Lenguado fresco o refrigerado</t>
  </si>
  <si>
    <t>Peces planos de cultivo vivos frescos o refrigerados</t>
  </si>
  <si>
    <t>Merluza fresca o refrigerada</t>
  </si>
  <si>
    <t>Bacalao fresco o refrigerado</t>
  </si>
  <si>
    <t>Peces Gadiformes de cultivo vivos frescos o refrigerados</t>
  </si>
  <si>
    <t>Atunes frescos o refrigerados</t>
  </si>
  <si>
    <t>Atunes barrilete o bonito de vientre rayado de cultivo vivos frescos o refrigerados</t>
  </si>
  <si>
    <t>Sardinas frescas o refrigeradas</t>
  </si>
  <si>
    <t>Jureles y cojinuas frescos o refrigerados</t>
  </si>
  <si>
    <t>Machuelo plumuda frescas o refrigeradas</t>
  </si>
  <si>
    <t>Pez espada fresco o refrigerado</t>
  </si>
  <si>
    <t>Arenca arenque frescos o refrigerados</t>
  </si>
  <si>
    <t>Cobia vivas</t>
  </si>
  <si>
    <t>Cobia de cultivo fresca o refrigerada</t>
  </si>
  <si>
    <t>Sierra fresca o refrigerada</t>
  </si>
  <si>
    <t>Mero cabrillas y chernas fresco o refrigerado</t>
  </si>
  <si>
    <t>Corvina fresca o refrigerada</t>
  </si>
  <si>
    <t>Robalo fresco o refrigerado</t>
  </si>
  <si>
    <t>Lisas y lebranches frescas o refrigeradas</t>
  </si>
  <si>
    <t>Bagres marinos frescos o refrigerados</t>
  </si>
  <si>
    <t>Salmonetes frescos o refrigerados</t>
  </si>
  <si>
    <t>Pargos rabirrubias y rubias frescos o refrigerados</t>
  </si>
  <si>
    <t>Pez gallo gallina gallineta rubio volador fresco o refrigerado</t>
  </si>
  <si>
    <t>Tiburones frescos o refrigerados</t>
  </si>
  <si>
    <t>Rayas y peces sierra frescos o refrigerados</t>
  </si>
  <si>
    <t>Barracudas picuas o picudas frescas o refrigeradas</t>
  </si>
  <si>
    <t>Pez vela y pez Marlin fresco o refrigerado</t>
  </si>
  <si>
    <t>Morenas  congrios  tiesos frescas o refrigeradas</t>
  </si>
  <si>
    <t>Dorado fresco o refrigerado</t>
  </si>
  <si>
    <t>Dormilonas frescas o refrigeradas</t>
  </si>
  <si>
    <t>Pejegato y pejeraton fresco o refrigerado</t>
  </si>
  <si>
    <t>Pejepuerco penolero fresco o refrigerado</t>
  </si>
  <si>
    <t>Pez perla fresca o refrigerada</t>
  </si>
  <si>
    <t>Ronco fresco o refrigerado</t>
  </si>
  <si>
    <t>Sargo fresco o refrigerado</t>
  </si>
  <si>
    <t>Barbeta fresca o refrigerada</t>
  </si>
  <si>
    <t>Pez loro fresco o refrigerado</t>
  </si>
  <si>
    <t>Sable fresco o refrigerado</t>
  </si>
  <si>
    <t>Botellona fresca o refrigerada</t>
  </si>
  <si>
    <t>Bocon fresco o refrigerado</t>
  </si>
  <si>
    <t>Cajero fresco o refrigerado</t>
  </si>
  <si>
    <t>Carduma fresca o refrigerada</t>
  </si>
  <si>
    <t>Casabito fresco o refrigerado</t>
  </si>
  <si>
    <t>Pampano fresco o refrigerado</t>
  </si>
  <si>
    <t>Espejuelo jorobado palometa frescos o refrigerados</t>
  </si>
  <si>
    <t>Guayaipe y medregal frescos o refrigerados</t>
  </si>
  <si>
    <t>Sabalo marino fresco o refrigerado</t>
  </si>
  <si>
    <t>Macabi fresco o refrigerado</t>
  </si>
  <si>
    <t>Mojarra de mar fresca o refrigerada</t>
  </si>
  <si>
    <t>nato fresco o refrigerado</t>
  </si>
  <si>
    <t xml:space="preserve">Otros pescados de agua salada vivos frescos o refrigerados n c p </t>
  </si>
  <si>
    <t>Comelon lisa cometa fresca o refrigerada</t>
  </si>
  <si>
    <t>Cuchas coroncoros fresca o refrigerada</t>
  </si>
  <si>
    <t>Doncella fresca o refrigerada</t>
  </si>
  <si>
    <t>Mapurite fresco o refrigerado</t>
  </si>
  <si>
    <t>Pacora fresca o refrigerada</t>
  </si>
  <si>
    <t>Palometa fresca o refrigerada</t>
  </si>
  <si>
    <t>Pirarucu fresco o refrigerado</t>
  </si>
  <si>
    <t>Sapoara sapuara zapoara fresca o refrigerada</t>
  </si>
  <si>
    <t>Vizcaina fresca o refrigerada</t>
  </si>
  <si>
    <t>Yaque fresco o refrigerado</t>
  </si>
  <si>
    <t>Sabalo de agua dulce fresco o refrigerado</t>
  </si>
  <si>
    <t>Lucio fresco o refrigerado</t>
  </si>
  <si>
    <t>Perca fresco o refrigerado</t>
  </si>
  <si>
    <t xml:space="preserve">Otros pescados de agua dulce  vivos frescos o refrigerados n c p </t>
  </si>
  <si>
    <t>Mojarra de mar vivas</t>
  </si>
  <si>
    <t>Pargo vivos</t>
  </si>
  <si>
    <t>Robalo vivos</t>
  </si>
  <si>
    <t>Mero vivos</t>
  </si>
  <si>
    <t>Sabalo vivos</t>
  </si>
  <si>
    <t>Cultivo Mojarra de mar fresca o refrigerada</t>
  </si>
  <si>
    <t>Pargo fresco o refrigerado</t>
  </si>
  <si>
    <t>Cultivo Robalo fresco o refrigerado</t>
  </si>
  <si>
    <t>Mero fresco o refrigerado</t>
  </si>
  <si>
    <t>Sabalo fresco o refrigerado</t>
  </si>
  <si>
    <t xml:space="preserve">Otros peces vivos de cultivo de agua salada n c p </t>
  </si>
  <si>
    <t xml:space="preserve">Otros pescados de cultivo frescos o refrigerados de agua salada n c p </t>
  </si>
  <si>
    <t>Otros peces de cultivo de agua dulce vivos frescos o refrigerados</t>
  </si>
  <si>
    <t>Cangrejos sin congelar</t>
  </si>
  <si>
    <t>Jaibas sin congelar</t>
  </si>
  <si>
    <t>Cangrejos silvestres de agua dulce vivos frescos o refrigerados</t>
  </si>
  <si>
    <t>Cangrejos marinos de cultivo vivos frescos o refrigerados</t>
  </si>
  <si>
    <t>Cangrejos de cultivo de agua dulce vivos frescos o refrigerados</t>
  </si>
  <si>
    <t>Langostas sin congelar</t>
  </si>
  <si>
    <t>Langostas de cultivo sin congelar</t>
  </si>
  <si>
    <t>Bogavantes Homarus spp  silvestres vivos frescos o refrigerados</t>
  </si>
  <si>
    <t>Bogavantes Homarus spp  de cultivo vivos frescos o refrigerados</t>
  </si>
  <si>
    <t>Cigalas silvestres vivas frescas o refrigeradas</t>
  </si>
  <si>
    <t>Cigalas de cultivo vivas frescas o refrigeradas</t>
  </si>
  <si>
    <t>Camarones y gambas Pandalus spp  Crangon crangon de agua fria silvestres vivos frescos o refrigerados</t>
  </si>
  <si>
    <t>Camarones y gambas Pandalus spp  Crangon crangon de agua fria de cultivo vivos frescos o refrigerados</t>
  </si>
  <si>
    <t>Camarones sin congelar</t>
  </si>
  <si>
    <t>Langostinos sin congelar</t>
  </si>
  <si>
    <t>Otros camarones y gambas silvestres de agua dulce vivos frescos o refrigerados</t>
  </si>
  <si>
    <t>Camarones de cultivo sin congelar</t>
  </si>
  <si>
    <t>Langostinos de cultivo sin congelar</t>
  </si>
  <si>
    <t>Camarones de agua dulce de cultivo sin congelar</t>
  </si>
  <si>
    <t>Crustaceos de mar</t>
  </si>
  <si>
    <t xml:space="preserve">Otros crustaceos de agua salada n c p </t>
  </si>
  <si>
    <t xml:space="preserve">Otros crustaceos de agua dulce n c p </t>
  </si>
  <si>
    <t>Otros crustaceos marinos de cultivo vivos frescos o refrigerados</t>
  </si>
  <si>
    <t>Otros crustaceos de cultivo de agua dulce vivos frescos o refrigerados</t>
  </si>
  <si>
    <t>Abulones u orejas de mar silvestres vivas frescas o refrigeradas</t>
  </si>
  <si>
    <t>Abulones u orejas de mar de cultivo vivas frescas o refrigeradas</t>
  </si>
  <si>
    <t>Ostras de pesca</t>
  </si>
  <si>
    <t>Ostras de cultivo</t>
  </si>
  <si>
    <t>Mejillones silvestres vivos frescos o refrigerados</t>
  </si>
  <si>
    <t>Mejillones de cultivo vivos frescos o refrigerados</t>
  </si>
  <si>
    <t>Vieiras silvestres vivas frescas o refrigeradas</t>
  </si>
  <si>
    <t>Vieiras de cultivo vivas frescas o refrigeradas</t>
  </si>
  <si>
    <t>Almejas berberechos y conchas arca silvestres vivas frescas o refrigeradas</t>
  </si>
  <si>
    <t>Almejas berberechos y conchas arca de cultivo vivas frescas o refrigeradas</t>
  </si>
  <si>
    <t>Sepias y calamares silvestres vivos frescos o refrigerados</t>
  </si>
  <si>
    <t>Sepias y calamares de cultivo vivos frescos o refrigerados</t>
  </si>
  <si>
    <t>Pulpos silvestres vivos frescos o refrigerados</t>
  </si>
  <si>
    <t>Pulpos de cultivo vivos frescos o refrigerados</t>
  </si>
  <si>
    <t>Moluscos de mar frescos o refrigerados</t>
  </si>
  <si>
    <t>Moluscos de agua dulce frescos o refrigerados</t>
  </si>
  <si>
    <t>Otros moluscos marinos de cultivo vivos frescos o refrigerados</t>
  </si>
  <si>
    <t>Otros moluscos de agua dulce de cultivo vivos frescos o refrigerados</t>
  </si>
  <si>
    <t>Pepinos de mar silvestres vivos frescos o refrigerados</t>
  </si>
  <si>
    <t>Pepinos de mar de cultivo vivos frescos o refrigerados</t>
  </si>
  <si>
    <t>Erizos de mar silvestres vivos frescos o refrigerados</t>
  </si>
  <si>
    <t>Erizos de mar de cultivo vivos frescos o refrigerados</t>
  </si>
  <si>
    <t>Medusas vivas frescas o refrigeradas</t>
  </si>
  <si>
    <t xml:space="preserve">Otros invertebrados acuaticos marinos silvestres vivos frescos o refrigerados n c p </t>
  </si>
  <si>
    <t xml:space="preserve">Otros invertebrados acuaticos de agua dulce silvestres vivos frescos o refrigerados n c p </t>
  </si>
  <si>
    <t xml:space="preserve">Otros invertebrados acuaticos marinos de cultivo vivos frescos o refrigerados n c p </t>
  </si>
  <si>
    <t xml:space="preserve">Otros invertebrados acuaticos de agua dulce de cultivo vivos frescos o refrigerados n c p </t>
  </si>
  <si>
    <t>Coral y productos similares conchas de moluscos crustaceos o equinodermos y jibiones silvestres marinos</t>
  </si>
  <si>
    <t>Coral y productos similares conchas de moluscos crustaceos o equinodermos y jibiones silvestres de agua dulce</t>
  </si>
  <si>
    <t>Coral y productos similares conchas de moluscos crustaceos o equinodermos y jibiones marinos de cultivo</t>
  </si>
  <si>
    <t>Coral y productos similares conchas de moluscos crustaceos o equinodermos y jibiones de agua dulce de cultivo</t>
  </si>
  <si>
    <t>Plantas y animales acuaticos marinos silvestres vivos para fines ornamentales</t>
  </si>
  <si>
    <t>Plantas y animales acuaticos de agua dulce silvestres vivos para fines ornamentales</t>
  </si>
  <si>
    <t>Plantas y animales acuaticos marinos de cultivo vivos para fines ornamentales</t>
  </si>
  <si>
    <t>Plantas y animales acuaticos de agua dulce de cultivo vivos para fines ornamentales</t>
  </si>
  <si>
    <t>Esponjas naturales de origen animal acuatico</t>
  </si>
  <si>
    <t>Algas marinas silvestres frescas congeladas o secas incluso pulverizadas aptas para consumo humano</t>
  </si>
  <si>
    <t>Algas de agua dulce silvestres frescas congeladas o secas incluso pulverizadas aptas para consumo humano</t>
  </si>
  <si>
    <t>Algas marinas de cultivo frescas congeladas o secas incluso pulverizadas aptas para consumo humano</t>
  </si>
  <si>
    <t>Algas de agua dulce de cultivo frescas congeladas o secas incluso pulverizadas aptas para consumo humano</t>
  </si>
  <si>
    <t>Algas marinas silvestres frescas congeladas o secas incluso pulverizadas no aptas para consumo humano</t>
  </si>
  <si>
    <t>Algas de agua dulce silvestres frescas congeladas o secas incluso pulverizadas no aptas para consumo humano</t>
  </si>
  <si>
    <t>Algas marinas de cultivo frescas congeladas o secas incluso pulverizadas no aptas para consumo humano</t>
  </si>
  <si>
    <t>Algas de agua dulce de cultivo frescas congeladas o secas incluso pulverizadas no aptas para consumo humano</t>
  </si>
  <si>
    <t>Antracita</t>
  </si>
  <si>
    <t>Carbon mineral triturado o molido</t>
  </si>
  <si>
    <t>Carbon metalurgico</t>
  </si>
  <si>
    <t>Carbon termico</t>
  </si>
  <si>
    <t>Combustible aglomerado de carbon de hulla</t>
  </si>
  <si>
    <t>Lignito sin aglomerar</t>
  </si>
  <si>
    <t>Lignito aglomerado</t>
  </si>
  <si>
    <t>Turba</t>
  </si>
  <si>
    <t>Petroleo crudo</t>
  </si>
  <si>
    <t xml:space="preserve">Gas natural rico </t>
  </si>
  <si>
    <t>Etano natural</t>
  </si>
  <si>
    <t>Butano natural</t>
  </si>
  <si>
    <t>Pizarra bituminosa o de aceite y arenas de alquitran</t>
  </si>
  <si>
    <t>Minerales y concentrados de uranio</t>
  </si>
  <si>
    <t>Minerales y concentrados de torio</t>
  </si>
  <si>
    <t>Minerales de hierro y sus concentrados</t>
  </si>
  <si>
    <t>Mineral de hierro sinterizado</t>
  </si>
  <si>
    <t>Minerales de cobre y sus concentrados</t>
  </si>
  <si>
    <t>Minerales de niquel y sus concentrados</t>
  </si>
  <si>
    <t>Bauxita</t>
  </si>
  <si>
    <t xml:space="preserve">Otros minerales de aluminio y sus concentrados n c p </t>
  </si>
  <si>
    <t>Minerales de plata y sus concentrados</t>
  </si>
  <si>
    <t>Minerales de oro y sus concentrados</t>
  </si>
  <si>
    <t>Minerales de platino paladio rutenio rodio osmio y sus concentrados</t>
  </si>
  <si>
    <t>Concentrados minerales de iridio</t>
  </si>
  <si>
    <t>Minerales de manganeso y sus concentrados</t>
  </si>
  <si>
    <t>Carbonato natural de plomo cerusita</t>
  </si>
  <si>
    <t>Minerales de titanio y sus concentrados</t>
  </si>
  <si>
    <t>Minerales de circonio y sus concentrados</t>
  </si>
  <si>
    <t>Minerales de plomo y sus concentrados</t>
  </si>
  <si>
    <t>Minerales de zinc y sus concentrados</t>
  </si>
  <si>
    <t>Minerales de estano y sus concentrados</t>
  </si>
  <si>
    <t>Minerales de cromo y sus concentrados</t>
  </si>
  <si>
    <t>Minerales de mercurio y sus concentrados</t>
  </si>
  <si>
    <t>Minerales de cobalto y sus concentrados</t>
  </si>
  <si>
    <t>Minerales de volframio tungsteno y sus concentrados</t>
  </si>
  <si>
    <t>Minerales de molibdeno y sus concentrados</t>
  </si>
  <si>
    <t>Minerales de niobio tantalio y sus concentrados</t>
  </si>
  <si>
    <t>Minerales de antimonio y sus concentrados</t>
  </si>
  <si>
    <t>Minerales de vanadio y sus concentrados</t>
  </si>
  <si>
    <t xml:space="preserve">Minerales no ferrosos y sus concentrados n c p </t>
  </si>
  <si>
    <t>Pizarra</t>
  </si>
  <si>
    <t xml:space="preserve">Marmol y travertino en bruto para construccion </t>
  </si>
  <si>
    <t xml:space="preserve">Marmol y travertino en bloques para construccion </t>
  </si>
  <si>
    <t xml:space="preserve">Roca o piedra caliza en bruto para construccion </t>
  </si>
  <si>
    <t xml:space="preserve">Caliza triturada o molida para construccion </t>
  </si>
  <si>
    <t xml:space="preserve">Roca o piedra caliza en bloques para construccion </t>
  </si>
  <si>
    <t xml:space="preserve">Otras rocas metamorficas para construccion y talla n c p </t>
  </si>
  <si>
    <t xml:space="preserve">Rocas o piedras calizas de talla o de construccion n c p </t>
  </si>
  <si>
    <t>Rocas de origen volcanico puzolana basalto</t>
  </si>
  <si>
    <t>Granito</t>
  </si>
  <si>
    <t>Areniscas</t>
  </si>
  <si>
    <t>Rocas de cuarcita en bruto o desbastadas</t>
  </si>
  <si>
    <t xml:space="preserve">Otras rocas y minerales de origen volcanico n c p </t>
  </si>
  <si>
    <t>Yeso</t>
  </si>
  <si>
    <t>Anhidrita</t>
  </si>
  <si>
    <t xml:space="preserve">Roca o piedra caliza en bruto para cal o cemento </t>
  </si>
  <si>
    <t xml:space="preserve">Caliza triturada o molida para cal o cemento </t>
  </si>
  <si>
    <t>Roca o piedra coralina</t>
  </si>
  <si>
    <t>Arenas arcillosas</t>
  </si>
  <si>
    <t>Arenas feldespaticas</t>
  </si>
  <si>
    <t>Recebo</t>
  </si>
  <si>
    <t>Arenas industriales</t>
  </si>
  <si>
    <t>Arenas y gravas siliceas</t>
  </si>
  <si>
    <t xml:space="preserve">Arenas y gravas siliceas elaboradas trituradas molidas o pulverizadas </t>
  </si>
  <si>
    <t>Triturado de piedra</t>
  </si>
  <si>
    <t>Piedra comun</t>
  </si>
  <si>
    <t>Triturado de marmol en estado natural</t>
  </si>
  <si>
    <t>Gravilla</t>
  </si>
  <si>
    <t xml:space="preserve">Gravas excepto siliceas </t>
  </si>
  <si>
    <t>Macadan</t>
  </si>
  <si>
    <t>Lasca</t>
  </si>
  <si>
    <t>Gravas naturales</t>
  </si>
  <si>
    <t xml:space="preserve">Otras rocas o piedras trituradas para construccion n c p </t>
  </si>
  <si>
    <t>Asfalto natural o asfaltitas</t>
  </si>
  <si>
    <t>Caolin</t>
  </si>
  <si>
    <t xml:space="preserve">Arcilla comun ceramicas ferruginosas miscelaneas </t>
  </si>
  <si>
    <t>Bentonita</t>
  </si>
  <si>
    <t>Arcillas refractarias</t>
  </si>
  <si>
    <t>Arcillas especiales</t>
  </si>
  <si>
    <t>Caolin calcinado o elaborado</t>
  </si>
  <si>
    <t>Bentonita elaborada</t>
  </si>
  <si>
    <t xml:space="preserve">Minerales de potasio en bruto </t>
  </si>
  <si>
    <t>Roca fosfatica en bruto  o fosforita sin moler</t>
  </si>
  <si>
    <t xml:space="preserve">Roca fosfatica triturada o molida fosforita </t>
  </si>
  <si>
    <t>Piritas de hierro sin tostar</t>
  </si>
  <si>
    <t>Barita elaborada</t>
  </si>
  <si>
    <t>Sulfato de bario natural baritina</t>
  </si>
  <si>
    <t>Minerales de bario</t>
  </si>
  <si>
    <t>Fluorita</t>
  </si>
  <si>
    <t>Minerales de sodio</t>
  </si>
  <si>
    <t>Minerales de boro</t>
  </si>
  <si>
    <t>Dioxido de manganeso natural</t>
  </si>
  <si>
    <t>Carbonato de bario natural o whiterita</t>
  </si>
  <si>
    <t>Calcita</t>
  </si>
  <si>
    <t>Minerales de litio</t>
  </si>
  <si>
    <t>Minerales de tierras raras</t>
  </si>
  <si>
    <t>Sal gema o halita</t>
  </si>
  <si>
    <t>Salmuera o solucion saturada de sal</t>
  </si>
  <si>
    <t>Sal marina sin purificar</t>
  </si>
  <si>
    <t>Sal refinada</t>
  </si>
  <si>
    <t>Sal yodada y o fluorada o sal de mesa</t>
  </si>
  <si>
    <t>Sal mineralizada</t>
  </si>
  <si>
    <t>Sal industrial o desnaturalizada</t>
  </si>
  <si>
    <t>Cloruro de sodio puro</t>
  </si>
  <si>
    <t>Esmeraldas sin tallar</t>
  </si>
  <si>
    <t xml:space="preserve">Otras piedras preciosas n c p </t>
  </si>
  <si>
    <t xml:space="preserve">Otras piedras semipreciosas n c p </t>
  </si>
  <si>
    <t>Piedra pomez</t>
  </si>
  <si>
    <t>Abrasivos naturales</t>
  </si>
  <si>
    <t>Granate</t>
  </si>
  <si>
    <t>Corindon</t>
  </si>
  <si>
    <t xml:space="preserve">Minerales abrasivos n c p </t>
  </si>
  <si>
    <t xml:space="preserve">Dolomita cruda </t>
  </si>
  <si>
    <t>Talco incluso pulverizado</t>
  </si>
  <si>
    <t>Cuarzo o silice triturado o molido</t>
  </si>
  <si>
    <t>Tierra de infusorios elaborada</t>
  </si>
  <si>
    <t>Magnesia calcinada o sinterizada</t>
  </si>
  <si>
    <t>Mica en polvo</t>
  </si>
  <si>
    <t>Grafito natural triturado y o molido</t>
  </si>
  <si>
    <t>Feldespatos molido o granulado</t>
  </si>
  <si>
    <t>Tierras industriales n c p elaboradas</t>
  </si>
  <si>
    <t>Cuarzo o silice</t>
  </si>
  <si>
    <t>Tierras de infusorios sin elaborar</t>
  </si>
  <si>
    <t>oxido de magnesio puro</t>
  </si>
  <si>
    <t>Magnesita o Giobertita de carbonato de magnesio natural</t>
  </si>
  <si>
    <t>Asbesto o crisotilo</t>
  </si>
  <si>
    <t>Talco</t>
  </si>
  <si>
    <t>Grafito natural en bruto</t>
  </si>
  <si>
    <t>Feldespatos</t>
  </si>
  <si>
    <t>Tierras industriales</t>
  </si>
  <si>
    <t>Tierras para porcelana</t>
  </si>
  <si>
    <t>Nefelina sienita</t>
  </si>
  <si>
    <t>Mica en laminas u hojas</t>
  </si>
  <si>
    <t>Energia electrica</t>
  </si>
  <si>
    <t xml:space="preserve">Gas de carbon gas de agua gas pobre y otros gases similares excepto los gases de petroleo y otros hidrocarburos gaseosos </t>
  </si>
  <si>
    <t>Vapor y agua caliente</t>
  </si>
  <si>
    <t>Nieve</t>
  </si>
  <si>
    <t>Agua como materia prima</t>
  </si>
  <si>
    <t>Carne vacuna fresca o refrigerada</t>
  </si>
  <si>
    <t>Carne de ternera fresca o refrigerada</t>
  </si>
  <si>
    <t>Carne industrial fresca o refrigerada</t>
  </si>
  <si>
    <t>Carne de bufalo fresca o refrigerada</t>
  </si>
  <si>
    <t>Carne de cerdo fresca o refrigerada</t>
  </si>
  <si>
    <t>Tocino</t>
  </si>
  <si>
    <t>Carne de conejo fresca o refrigerada</t>
  </si>
  <si>
    <t>Carne de ovinos fresca o refrigerada</t>
  </si>
  <si>
    <t>Carne de caprinos fresca o refrigerada</t>
  </si>
  <si>
    <t>Carne de camellos y otros camelidos fresca o refrigerada</t>
  </si>
  <si>
    <t>Carne de caballo fresca o refrigerada</t>
  </si>
  <si>
    <t>Otras carnes de mamiferos frescos o refrigerados</t>
  </si>
  <si>
    <t>Carne de pollo fresca o refrigerada</t>
  </si>
  <si>
    <t>Carne de gallina fresca o refrigerada</t>
  </si>
  <si>
    <t>Carne de pato fresca o refrigerada</t>
  </si>
  <si>
    <t>Carne de ganso fresca o refrigerada</t>
  </si>
  <si>
    <t>Carne de pavo fresca o refrigerada</t>
  </si>
  <si>
    <t>Carne de gallina de guinea fresca o refrigerada</t>
  </si>
  <si>
    <t>Carne vacuna congelada</t>
  </si>
  <si>
    <t>Carne de ternera congelada</t>
  </si>
  <si>
    <t>Carne industrial congelada</t>
  </si>
  <si>
    <t>Carne de bufalo congelada</t>
  </si>
  <si>
    <t>Carne de cerdo congelada</t>
  </si>
  <si>
    <t>Carne de conejo congelada</t>
  </si>
  <si>
    <t>Carne de ovinos congelada</t>
  </si>
  <si>
    <t>Carne de caprinos congelada</t>
  </si>
  <si>
    <t>Carne de camellos y otros camelidos congelada</t>
  </si>
  <si>
    <t>Carne de caballo congelada</t>
  </si>
  <si>
    <t>Otras carnes de mamiferos congeladas</t>
  </si>
  <si>
    <t>Carne de pollo congelada</t>
  </si>
  <si>
    <t>Carne de gallina congelada</t>
  </si>
  <si>
    <t>Carne de pato congelada</t>
  </si>
  <si>
    <t>Carne de ganso congelada</t>
  </si>
  <si>
    <t>Carne de pavo congelada</t>
  </si>
  <si>
    <t>Carne de gallina de Guinea congelada</t>
  </si>
  <si>
    <t xml:space="preserve">Visceras de ganado n c p </t>
  </si>
  <si>
    <t>Despojos comestibles de bufalo frescos refrigerados o congelados</t>
  </si>
  <si>
    <t>Despojos comestibles de ganado porcino frescos refrigerados o congelados</t>
  </si>
  <si>
    <t>Despojos comestibles de ganado ovino frescos refrigerados o congelados</t>
  </si>
  <si>
    <t>Despojos comestibles de cabra frescos refrigerados o congelados</t>
  </si>
  <si>
    <t xml:space="preserve">Despojos comestibles de mamiferos frescos refrigerados o congelados n c p </t>
  </si>
  <si>
    <t>Visceras de aves de corral</t>
  </si>
  <si>
    <t>Pasta de huesillos de pollo</t>
  </si>
  <si>
    <t>Piel de pollo o gallina</t>
  </si>
  <si>
    <t>Otras carnes y despojos comestibles frescos refrigerados o congelados</t>
  </si>
  <si>
    <t>Jamon</t>
  </si>
  <si>
    <t>Tocineta</t>
  </si>
  <si>
    <t>Piel deshidratada de cerdo</t>
  </si>
  <si>
    <t>Carne de bovino salada seca o ahumada</t>
  </si>
  <si>
    <t>Carnes deshidratadas</t>
  </si>
  <si>
    <t>Carnes ahumadas</t>
  </si>
  <si>
    <t>Carnes curadas</t>
  </si>
  <si>
    <t>Mortadela</t>
  </si>
  <si>
    <t>Pate</t>
  </si>
  <si>
    <t>Salchichon</t>
  </si>
  <si>
    <t>Salchichas</t>
  </si>
  <si>
    <t>Chorizos y longanizas</t>
  </si>
  <si>
    <t>Morcillas</t>
  </si>
  <si>
    <t>Jamoneta envasada</t>
  </si>
  <si>
    <t>Salchichas envasadas</t>
  </si>
  <si>
    <t>Chorizos envasados</t>
  </si>
  <si>
    <t>Morcillas envasadas</t>
  </si>
  <si>
    <t>Carnes frias preparadas embutidas</t>
  </si>
  <si>
    <t>Carnes frias preparadas no embutidas</t>
  </si>
  <si>
    <t>Embutidos dieteticos</t>
  </si>
  <si>
    <t xml:space="preserve">Carnes en conserva envasadas n c p </t>
  </si>
  <si>
    <t>Extractos y jugos de carne pescado crustaceos moluscos o demas invertebrados acuaticos</t>
  </si>
  <si>
    <t xml:space="preserve">Lechona cerdo relleno </t>
  </si>
  <si>
    <t>Pollos y pavos rellenos</t>
  </si>
  <si>
    <t xml:space="preserve">Carnes preparadas no embutidas ni envasadas carnes apanadas </t>
  </si>
  <si>
    <t>Harina de carne</t>
  </si>
  <si>
    <t>Harinas de plumas de aves</t>
  </si>
  <si>
    <t xml:space="preserve">Otras harinas de subproductos de la matanza de animales n c p </t>
  </si>
  <si>
    <t>Pescado de agua dulce congelado</t>
  </si>
  <si>
    <t>Salmonidos congelados</t>
  </si>
  <si>
    <t>Peces planos congelados</t>
  </si>
  <si>
    <t>Peces Gadiformes congelados</t>
  </si>
  <si>
    <t>Atunes barrilete o bonito de vientre rayado  congelado</t>
  </si>
  <si>
    <t>Otros peces pelagicos congelados</t>
  </si>
  <si>
    <t xml:space="preserve">Pescado congelado excepto filetes y carne de pescado </t>
  </si>
  <si>
    <t>Carne de pescado fresca o refrigerada</t>
  </si>
  <si>
    <t xml:space="preserve">Filetes de pescado congelados excepto de atun </t>
  </si>
  <si>
    <t>Filetes de atun congelados</t>
  </si>
  <si>
    <t>Carne de pescado congelada</t>
  </si>
  <si>
    <t>Filetes de pescado secos salados o en salmuera sin ahumar</t>
  </si>
  <si>
    <t>Higados y huevas de pescado frescos o refrigerados</t>
  </si>
  <si>
    <t>Higados y huevas de pescado congelados</t>
  </si>
  <si>
    <t>Higados y huevas de pescado secos ahumados salados o en salmuera</t>
  </si>
  <si>
    <t>Pescado salado y seco</t>
  </si>
  <si>
    <t>Pescado ahumado incluso en filetes</t>
  </si>
  <si>
    <t>Harina o polvo de pescado</t>
  </si>
  <si>
    <t>Despojos comestibles de pescado y otros animales marinos y de agua dulce</t>
  </si>
  <si>
    <t>Platos y comidas preparadas a base de pescado crustaceos y moluscos</t>
  </si>
  <si>
    <t>Atun enlatado</t>
  </si>
  <si>
    <t>Salmon enlatado</t>
  </si>
  <si>
    <t>Sardinas enlatadas</t>
  </si>
  <si>
    <t>Atun empacado al vacio</t>
  </si>
  <si>
    <t xml:space="preserve">Pescados enlatados n c p </t>
  </si>
  <si>
    <t>Caviar y sucedaneos de caviar</t>
  </si>
  <si>
    <t>Cangrejos congelados secos salados o en salmuera</t>
  </si>
  <si>
    <t>Langostas congeladas secas saladas o en salmuera</t>
  </si>
  <si>
    <t>Bogavantes congelados secos salados o en salmuera</t>
  </si>
  <si>
    <t>Cigalas congeladas secas saladas o en salmuera</t>
  </si>
  <si>
    <t>Camarones y gambas de agua fria congelados secos salados o en salmuera</t>
  </si>
  <si>
    <t>Camarones salados y secos</t>
  </si>
  <si>
    <t>Langostinos salados y secos</t>
  </si>
  <si>
    <t>Crustaceos congelados</t>
  </si>
  <si>
    <t>Harina de camaron</t>
  </si>
  <si>
    <t>Abulones congelados ahumados secos salados o en salmuera</t>
  </si>
  <si>
    <t>Ostras congeladas ahumadas secas saladas o en salmuera</t>
  </si>
  <si>
    <t>Mejillones congelados ahumados secos salados o en salmuera</t>
  </si>
  <si>
    <t>Vieiras congeladas ahumadas secas saladas o en salmuera</t>
  </si>
  <si>
    <t>Almejas berberechos y arcas congeladas ahumadas secas saladas o en salmuera</t>
  </si>
  <si>
    <t>Sepias y calamares congeladas ahumadas secas saladas o en salmuera</t>
  </si>
  <si>
    <t>Pulpos congelados ahumados secos salados o en salmuera</t>
  </si>
  <si>
    <t>Moluscos congelados</t>
  </si>
  <si>
    <t>Otros invertebrados acuaticos congelados ahumados secos salados o en salmuera</t>
  </si>
  <si>
    <t>Camarones enlatados</t>
  </si>
  <si>
    <t>Langostinos enlatados</t>
  </si>
  <si>
    <t>Ostras enlatadas</t>
  </si>
  <si>
    <t>Calamares enlatados</t>
  </si>
  <si>
    <t>Harina de ostras</t>
  </si>
  <si>
    <t>Harina de despojos de pescado</t>
  </si>
  <si>
    <t>Desechos de pescado no comestibles</t>
  </si>
  <si>
    <t>Desechos de crustaceos y moluscos</t>
  </si>
  <si>
    <t>Frijoles congelados</t>
  </si>
  <si>
    <t>Arvejas guisantes chicharos  incluso desvainadas congeladas</t>
  </si>
  <si>
    <t>Papas patatas congeladas</t>
  </si>
  <si>
    <t>Vegetales congelados</t>
  </si>
  <si>
    <t>Maiz dulce congelado</t>
  </si>
  <si>
    <t>Jugo de tomate envasado</t>
  </si>
  <si>
    <t xml:space="preserve">Jugos de legumbres envasados n c p </t>
  </si>
  <si>
    <t>Aji industrial entero o en pasta semielaborado</t>
  </si>
  <si>
    <t>Alcaparras conservadas en vinagre o acido acetico</t>
  </si>
  <si>
    <t>Cebollas conservadas en vinagre o acido acetico</t>
  </si>
  <si>
    <t>Palmitos conservadas en vinagre o acido acetico</t>
  </si>
  <si>
    <t>Encurtidos</t>
  </si>
  <si>
    <t>Platos y comidas preparados a base de hortalizas legumbres tuberculos y papas</t>
  </si>
  <si>
    <t>Harina semola polvo copos y granulos de papa</t>
  </si>
  <si>
    <t>Hortalizas deshidratadas</t>
  </si>
  <si>
    <t>Cebollas y ajos deshidratados</t>
  </si>
  <si>
    <t>Tuberculos deshidratados</t>
  </si>
  <si>
    <t>Ajies y pimientos deshidratados</t>
  </si>
  <si>
    <t>Setas u hongos deshidratados</t>
  </si>
  <si>
    <t>Papas preparadas o conservadas de otra forma</t>
  </si>
  <si>
    <t>Frijoles envasados</t>
  </si>
  <si>
    <t>Arvejas en conserva</t>
  </si>
  <si>
    <t>Setas u hongos en conserva</t>
  </si>
  <si>
    <t>Tuberculos empacados en sobres hermeticos</t>
  </si>
  <si>
    <t>Garbanzos envasados</t>
  </si>
  <si>
    <t>Lentejas envasadas</t>
  </si>
  <si>
    <t>Aceitunas en conserva</t>
  </si>
  <si>
    <t>Maiz envasado</t>
  </si>
  <si>
    <t>Habichuelas en conserva</t>
  </si>
  <si>
    <t>Esparragos en conserva</t>
  </si>
  <si>
    <t>Tuberculos en conserva envasados</t>
  </si>
  <si>
    <t>Leguminosas precocidas</t>
  </si>
  <si>
    <t>Pulpa de tomate</t>
  </si>
  <si>
    <t>Pasta de tomate</t>
  </si>
  <si>
    <t>Pasta de legumbres y hortalizas</t>
  </si>
  <si>
    <t>Ajos elaborados</t>
  </si>
  <si>
    <t xml:space="preserve">Legumbres en conserva n c p </t>
  </si>
  <si>
    <t xml:space="preserve">Hortalizas en conserva n c p </t>
  </si>
  <si>
    <t>Uvas pasas</t>
  </si>
  <si>
    <t>Ciruelas secas</t>
  </si>
  <si>
    <t>Platano deshidratado</t>
  </si>
  <si>
    <t xml:space="preserve">Bananos pasos secos </t>
  </si>
  <si>
    <t>Frutas deshidratadas</t>
  </si>
  <si>
    <t>Higos secos</t>
  </si>
  <si>
    <t xml:space="preserve">Otras frutas secas con o sin cascaras n c p </t>
  </si>
  <si>
    <t>Mani sin cascara</t>
  </si>
  <si>
    <t>Almendras sin cascara</t>
  </si>
  <si>
    <t>Avellanas sin cascara</t>
  </si>
  <si>
    <t>Nueces de maranon sin cascara</t>
  </si>
  <si>
    <t>Coco rallado</t>
  </si>
  <si>
    <t>Jugo de naranja</t>
  </si>
  <si>
    <t>Jugo de pomelo</t>
  </si>
  <si>
    <t>Jugo de pina</t>
  </si>
  <si>
    <t>Jugo de uva</t>
  </si>
  <si>
    <t>Jugo de manzana</t>
  </si>
  <si>
    <t>Jugos de frutas envasados</t>
  </si>
  <si>
    <t>Jugo concentrado de fruta</t>
  </si>
  <si>
    <t>Pina en conserva envasada</t>
  </si>
  <si>
    <t>Duraznos en conserva envasados</t>
  </si>
  <si>
    <t>Fruta congelada en trozos</t>
  </si>
  <si>
    <t>Jaleas de frutas</t>
  </si>
  <si>
    <t>Mermelada de frutas</t>
  </si>
  <si>
    <t>Pasta de frutas</t>
  </si>
  <si>
    <t>Compotas de frutas</t>
  </si>
  <si>
    <t xml:space="preserve">Jaleas y mermeladas n c p </t>
  </si>
  <si>
    <t>Mani salado</t>
  </si>
  <si>
    <t>Maranon salado</t>
  </si>
  <si>
    <t>Mantequilla de mani</t>
  </si>
  <si>
    <t>Almendras y nueces saladas</t>
  </si>
  <si>
    <t>Mani tostado sin cobertura</t>
  </si>
  <si>
    <t>Ajonjoli tostado</t>
  </si>
  <si>
    <t>Mezclas de mani nueces y otros frutos secos tostados o salados</t>
  </si>
  <si>
    <t>Frutas y nueces conservadas provisionalmente</t>
  </si>
  <si>
    <t>Ciruelas en conserva envasadas</t>
  </si>
  <si>
    <t>Peras en conserva envasadas</t>
  </si>
  <si>
    <t>Cerezas en conserva envasadas</t>
  </si>
  <si>
    <t>Chontaduros en conserva envasados</t>
  </si>
  <si>
    <t>Brevas en conserva envasadas</t>
  </si>
  <si>
    <t>Pulpa de frutas</t>
  </si>
  <si>
    <t>Borojo en conserva envasado</t>
  </si>
  <si>
    <t xml:space="preserve">Dulces a base de frutas postres sin leche </t>
  </si>
  <si>
    <t>Helados y paletas a base de frutas</t>
  </si>
  <si>
    <t xml:space="preserve">Frutas en conserva envasadas n c p </t>
  </si>
  <si>
    <t>Manteca de cerdo sin fundir</t>
  </si>
  <si>
    <t>Grasas de cerdo sin fundir</t>
  </si>
  <si>
    <t>Grasa de pollo y otras aves de corral sin fundir</t>
  </si>
  <si>
    <t>Grasa sin fundir de vacuno</t>
  </si>
  <si>
    <t>Grasa de bufalo sin procesar</t>
  </si>
  <si>
    <t>Grasa sin fundir de ovino</t>
  </si>
  <si>
    <t>Grasa de cabra sin procesar</t>
  </si>
  <si>
    <t xml:space="preserve">Otras grasas animales sin procesar n c p </t>
  </si>
  <si>
    <t>Grasa de cerdo procesada</t>
  </si>
  <si>
    <t>Grasa de pollo fundida y refinada</t>
  </si>
  <si>
    <t>Sebo refinado de vacuno</t>
  </si>
  <si>
    <t>Sebo fundido sin refinar</t>
  </si>
  <si>
    <t>Sebo fundido refinado</t>
  </si>
  <si>
    <t>Sebo sin fundir de vacuno</t>
  </si>
  <si>
    <t>Aceite de higado de pescado y sus fracciones</t>
  </si>
  <si>
    <t>Aceite de bacalao sin refinar</t>
  </si>
  <si>
    <t>Aceite de bacalao refinado</t>
  </si>
  <si>
    <t xml:space="preserve">Aceite de pescado sin refinar n c p </t>
  </si>
  <si>
    <t xml:space="preserve">Aceite de pescado refinado n c p </t>
  </si>
  <si>
    <t>Aceite de ballena sin refinar</t>
  </si>
  <si>
    <t>Lanolina</t>
  </si>
  <si>
    <t>Aceites de origen animal hidrogenados</t>
  </si>
  <si>
    <t>Aceite de soja sin refinar</t>
  </si>
  <si>
    <t>Aceite de soja refinado</t>
  </si>
  <si>
    <t>Aceite de mani sin refinar</t>
  </si>
  <si>
    <t>Aceite de mani refinado</t>
  </si>
  <si>
    <t>Aceite de girasol sin refinar</t>
  </si>
  <si>
    <t>Aceite de girasol refinado</t>
  </si>
  <si>
    <t>Aceite de mostaza o de colza sin refinar</t>
  </si>
  <si>
    <t>Aceite de mostaza o de colza refinado</t>
  </si>
  <si>
    <t>Aceite crudo de palma africana</t>
  </si>
  <si>
    <t>Aceite de palma africana refinado</t>
  </si>
  <si>
    <t>Aceite de coco sin refinar</t>
  </si>
  <si>
    <t>Aceite de coco refinado</t>
  </si>
  <si>
    <t>Aceite de oliva sin refinar</t>
  </si>
  <si>
    <t>Aceite de oliva refinado</t>
  </si>
  <si>
    <t>Aceite de residuos de oliva</t>
  </si>
  <si>
    <t>Aceite de semilla de algodon sin refinar</t>
  </si>
  <si>
    <t>Aceite crudo de semillas de algodon</t>
  </si>
  <si>
    <t>Aceite de semillas de algodon refinado</t>
  </si>
  <si>
    <t>Aceite de linaza sin refinar</t>
  </si>
  <si>
    <t>Aceite de linaza refinado</t>
  </si>
  <si>
    <t>Aceite de ajonjoli sin refinar</t>
  </si>
  <si>
    <t>Aceite de ajonjoli refinado</t>
  </si>
  <si>
    <t>Aceite de maiz sin refinar</t>
  </si>
  <si>
    <t>Aceite de maiz refinado</t>
  </si>
  <si>
    <t>Aceite de ricino sin refinar</t>
  </si>
  <si>
    <t>Aceite de ricino refinado</t>
  </si>
  <si>
    <t>Aceite de higuerilla sin refinar</t>
  </si>
  <si>
    <t>Aceite de arroz sin refinar</t>
  </si>
  <si>
    <t>Aceite de arroz refinado</t>
  </si>
  <si>
    <t>Aceites de origen vegetal para farmacia</t>
  </si>
  <si>
    <t>Aceite crudo de palmiste</t>
  </si>
  <si>
    <t>Aceite de palmiste refinado</t>
  </si>
  <si>
    <t xml:space="preserve">Aceite de nueces sin refinar n c p </t>
  </si>
  <si>
    <t xml:space="preserve">Aceite de nueces refinado n c p </t>
  </si>
  <si>
    <t xml:space="preserve">Aceite de semillas oleaginosas sin refinar n c p </t>
  </si>
  <si>
    <t xml:space="preserve">Aceite de semillas oleaginosas refinado n c p </t>
  </si>
  <si>
    <t>Aceites de origen vegetal hidrogenados</t>
  </si>
  <si>
    <t>Grasas de origen vegetal hidrogenadas</t>
  </si>
  <si>
    <t>Aceites mezclados para la mesa y la cocina</t>
  </si>
  <si>
    <t>Margarina</t>
  </si>
  <si>
    <t>Mantecas compuestas para cocinar</t>
  </si>
  <si>
    <t>Margarinas y cremas mezcladas para panaderia</t>
  </si>
  <si>
    <t>Manteca vegetal</t>
  </si>
  <si>
    <t>Minarina</t>
  </si>
  <si>
    <t>Linters de algodon</t>
  </si>
  <si>
    <t>Torta de copra</t>
  </si>
  <si>
    <t>Torta de mani</t>
  </si>
  <si>
    <t>Torta de ricino</t>
  </si>
  <si>
    <t>Torta de palmiste</t>
  </si>
  <si>
    <t>Torta de semillas de algodon</t>
  </si>
  <si>
    <t>Torta de ajonjoli</t>
  </si>
  <si>
    <t>Torta de soja</t>
  </si>
  <si>
    <t>Cascarilla de algodon</t>
  </si>
  <si>
    <t>Cascarilla de soja</t>
  </si>
  <si>
    <t>Torta de higuerilla</t>
  </si>
  <si>
    <t>Torta de arroz</t>
  </si>
  <si>
    <t>Torta de girasol</t>
  </si>
  <si>
    <t xml:space="preserve">Torta de oleaginosas n c p </t>
  </si>
  <si>
    <t xml:space="preserve">Torta de germenes de cereales n c p </t>
  </si>
  <si>
    <t>Harina de soya</t>
  </si>
  <si>
    <t>Harina de palmiste</t>
  </si>
  <si>
    <t>Harina de achira</t>
  </si>
  <si>
    <t>Cera de laurel</t>
  </si>
  <si>
    <t>Ceras de origen vegetal</t>
  </si>
  <si>
    <t xml:space="preserve">Soap stocks pasta de neutralizacion </t>
  </si>
  <si>
    <t>Residuos de aceites refinados aceites grasos</t>
  </si>
  <si>
    <t>Residuos de aceite crudo de palma africana</t>
  </si>
  <si>
    <t>Leche pasteurizada entera</t>
  </si>
  <si>
    <t>Leche pasteurizada semidescremada</t>
  </si>
  <si>
    <t>Leche pasteurizada descremada</t>
  </si>
  <si>
    <t>Leche pasteurizada deslactosada</t>
  </si>
  <si>
    <t>Leche ultrapasteurizada entera</t>
  </si>
  <si>
    <t>Leche ultrapasteurizada semidescremada</t>
  </si>
  <si>
    <t>Leche ultrapasteurizada descremada</t>
  </si>
  <si>
    <t>Leche ultrapasteurizada deslactosada</t>
  </si>
  <si>
    <t>Crema de leche</t>
  </si>
  <si>
    <t>Suero de leche</t>
  </si>
  <si>
    <t>Suero de leche en polvo</t>
  </si>
  <si>
    <t>Leche entera en polvo</t>
  </si>
  <si>
    <t>Leche en polvo azucarada</t>
  </si>
  <si>
    <t>Leche en polvo descremada y semidescremada</t>
  </si>
  <si>
    <t xml:space="preserve">Otras leches y crema nata en estado solido n c p </t>
  </si>
  <si>
    <t>Leche concentrada</t>
  </si>
  <si>
    <t>Leche condensada</t>
  </si>
  <si>
    <t xml:space="preserve">Leche y crema nata  n c p </t>
  </si>
  <si>
    <t>Kumis</t>
  </si>
  <si>
    <t>Yogur</t>
  </si>
  <si>
    <t xml:space="preserve">Leches acidas n c p </t>
  </si>
  <si>
    <t>Mantequilla</t>
  </si>
  <si>
    <t>Aceite de mantequilla</t>
  </si>
  <si>
    <t xml:space="preserve">Grasa de mantequilla butter fat </t>
  </si>
  <si>
    <t>Mantequilla y otras grasas y aceites derivados de la leche de bufala</t>
  </si>
  <si>
    <t>Mantequillas y otras grasas y aceites derivados de la leche de otros animales</t>
  </si>
  <si>
    <t>Queso blando</t>
  </si>
  <si>
    <t>Cuajada</t>
  </si>
  <si>
    <t>Queso madurado</t>
  </si>
  <si>
    <t>Queso crema</t>
  </si>
  <si>
    <t>Queso fundido</t>
  </si>
  <si>
    <t>Queso de leche de bufala</t>
  </si>
  <si>
    <t>Queso de leche de oveja fresco o procesado</t>
  </si>
  <si>
    <t>Queso de leche de cabra fresco o procesado</t>
  </si>
  <si>
    <t xml:space="preserve">Queso fresco o procesado n c p </t>
  </si>
  <si>
    <t>Caseina</t>
  </si>
  <si>
    <t>Helados de leche</t>
  </si>
  <si>
    <t>Postres a base de leche</t>
  </si>
  <si>
    <t>Preparados a base de leche en kilos</t>
  </si>
  <si>
    <t>Preparados a base de leche en litros</t>
  </si>
  <si>
    <t>Arequipe</t>
  </si>
  <si>
    <t>Avena pasteurizada o ultrapasteurizada</t>
  </si>
  <si>
    <t xml:space="preserve">Natilla postre </t>
  </si>
  <si>
    <t>Leche saborizada</t>
  </si>
  <si>
    <t>Huevos con cascara conservados o cocidos</t>
  </si>
  <si>
    <t>Harinas finas de trigo</t>
  </si>
  <si>
    <t>Harinas de trigo de segunda y de tercera</t>
  </si>
  <si>
    <t>Remolido de harina de trigo</t>
  </si>
  <si>
    <t>Polvillo de harina de trigo</t>
  </si>
  <si>
    <t>Harina de maiz</t>
  </si>
  <si>
    <t>Harina de maiz precocido</t>
  </si>
  <si>
    <t>Harina de arroz</t>
  </si>
  <si>
    <t>Harina de avena</t>
  </si>
  <si>
    <t>Harinas de maiz de segunda y de tercera</t>
  </si>
  <si>
    <t xml:space="preserve">Harina de otros cereales n c p </t>
  </si>
  <si>
    <t>Harinas gruesas de trigo semolas y semolinas</t>
  </si>
  <si>
    <t>Grits de arroz</t>
  </si>
  <si>
    <t>Grits de maiz</t>
  </si>
  <si>
    <t xml:space="preserve">Semolas de cereales n c p </t>
  </si>
  <si>
    <t>Maiz trillado pilado</t>
  </si>
  <si>
    <t>Cebada perlada mondada</t>
  </si>
  <si>
    <t>Avena prensada</t>
  </si>
  <si>
    <t>Cuchuco de cebada</t>
  </si>
  <si>
    <t>Cuchuco de maiz</t>
  </si>
  <si>
    <t>Germenes de cereales</t>
  </si>
  <si>
    <t>Triturado de maiz</t>
  </si>
  <si>
    <t>Cuchuco de trigo</t>
  </si>
  <si>
    <t>Arroz precocido</t>
  </si>
  <si>
    <t>Arroz precocido mezclado con otros productos</t>
  </si>
  <si>
    <t>Hojuelas de maiz y otros cereales</t>
  </si>
  <si>
    <t>Cereales expandidos</t>
  </si>
  <si>
    <t xml:space="preserve">Soya descascarada extruida </t>
  </si>
  <si>
    <t>Pastas o pellets a base de cereales para pasabocas</t>
  </si>
  <si>
    <t xml:space="preserve">Comestibles a base de cereales n c p </t>
  </si>
  <si>
    <t>Arroz semiblanqueado</t>
  </si>
  <si>
    <t xml:space="preserve">Arroz blanqueado pulido o blanco </t>
  </si>
  <si>
    <t>Arroz partido</t>
  </si>
  <si>
    <t xml:space="preserve">Arroz descascarillado pardo cargo o integral </t>
  </si>
  <si>
    <t>Harina de yuca</t>
  </si>
  <si>
    <t>Harinas precocidas</t>
  </si>
  <si>
    <t>Harina de leguminosas</t>
  </si>
  <si>
    <t>Harina de frutas</t>
  </si>
  <si>
    <t>Pasta hojaldrada</t>
  </si>
  <si>
    <t>Mezclas para panaderia</t>
  </si>
  <si>
    <t>Lactosa comestible</t>
  </si>
  <si>
    <t xml:space="preserve">Glucosa con alto contenido de fructosa mayor o igual al 20% en peso </t>
  </si>
  <si>
    <t xml:space="preserve">Glucosa con bajo contenido de fructosa menor al 20% en peso </t>
  </si>
  <si>
    <t>Dextrosa</t>
  </si>
  <si>
    <t>Fructosa levulosa</t>
  </si>
  <si>
    <t>Jarabe de azucar invertido</t>
  </si>
  <si>
    <t>Jarabe de maiz</t>
  </si>
  <si>
    <t>Maltodextrina</t>
  </si>
  <si>
    <t>Dextrosa con adicion de edulcorante</t>
  </si>
  <si>
    <t>Miel artificial</t>
  </si>
  <si>
    <t>Fecula de maiz</t>
  </si>
  <si>
    <t>Almidon de maiz</t>
  </si>
  <si>
    <t>Almidon de yuca</t>
  </si>
  <si>
    <t>Almidon de papa</t>
  </si>
  <si>
    <t>Almidon de arroz</t>
  </si>
  <si>
    <t>Fecula de platano</t>
  </si>
  <si>
    <t>Almidon de trigo</t>
  </si>
  <si>
    <t>Dextrina</t>
  </si>
  <si>
    <t xml:space="preserve">Almidon n c p </t>
  </si>
  <si>
    <t xml:space="preserve">Feculas de cereales n c p </t>
  </si>
  <si>
    <t xml:space="preserve">Gluten de cereales n c p </t>
  </si>
  <si>
    <t>Tapioca y sus sucedaneos preparados con fecula en forma de copos grumos granos cerniduras o formas similares</t>
  </si>
  <si>
    <t>Alimentos para perros venta al por menor</t>
  </si>
  <si>
    <t>Alimentos para gatos Venta al por menor</t>
  </si>
  <si>
    <t>Alimentos balanceados para ganado vacuno</t>
  </si>
  <si>
    <t>Alimentos balanceados para ganado porcino</t>
  </si>
  <si>
    <t>Alimentos balanceados para equinos</t>
  </si>
  <si>
    <t>Alimentos balanceados para aves</t>
  </si>
  <si>
    <t>Alimentos especiales para peces</t>
  </si>
  <si>
    <t>Alimentos especiales para la cria y levante de conejos</t>
  </si>
  <si>
    <t>Alimentos balanceados para la cria de camaron</t>
  </si>
  <si>
    <t>Premezclas basicas para alimentos de animales</t>
  </si>
  <si>
    <t>Preparaciones forrajeras</t>
  </si>
  <si>
    <t xml:space="preserve">Preparaciones alimenticias especiales para animales n c p </t>
  </si>
  <si>
    <t>Harina de alfalfa</t>
  </si>
  <si>
    <t>Calados tostadas y productos similares</t>
  </si>
  <si>
    <t>Miga de pan</t>
  </si>
  <si>
    <t>Pan de trigo</t>
  </si>
  <si>
    <t>Pan de maiz queso yuca y similares</t>
  </si>
  <si>
    <t>Galletas dulces</t>
  </si>
  <si>
    <t>Retal de galletas</t>
  </si>
  <si>
    <t>Conos y similares para helados</t>
  </si>
  <si>
    <t>Barquillos</t>
  </si>
  <si>
    <t>Obleas</t>
  </si>
  <si>
    <t>Ponques y tortas</t>
  </si>
  <si>
    <t>Bizcochos y pasteles de dulce</t>
  </si>
  <si>
    <t>Bizcochos de harina de maiz</t>
  </si>
  <si>
    <t>Arepas de harina de maiz</t>
  </si>
  <si>
    <t>Arepas de maiz precocido o yuca</t>
  </si>
  <si>
    <t>Pasteles empanadas panzerottis y productos similares de sal</t>
  </si>
  <si>
    <t>Pasteles y pasabocas de maiz</t>
  </si>
  <si>
    <t>Tortillas pizza de harina de trigo</t>
  </si>
  <si>
    <t>Bizcochos de harina de achira</t>
  </si>
  <si>
    <t>Merengues</t>
  </si>
  <si>
    <t>Galletas saladas</t>
  </si>
  <si>
    <t>Azucar cruda</t>
  </si>
  <si>
    <t>Azucar de remolacha</t>
  </si>
  <si>
    <t>Azucar refinada</t>
  </si>
  <si>
    <t>Azucar en cubos</t>
  </si>
  <si>
    <t>Azucar pulverizada</t>
  </si>
  <si>
    <t>Sacarosa quimicamente pura</t>
  </si>
  <si>
    <t>Azucar con adicion de edulcorantes</t>
  </si>
  <si>
    <t>Azucar sulfitada</t>
  </si>
  <si>
    <t>Azucar refinada de cana o de remolacha en estado solido con adicion de aromatizantes y colorantes azucar y jarabe de arce</t>
  </si>
  <si>
    <t>Miel de purga</t>
  </si>
  <si>
    <t>Miel de cana</t>
  </si>
  <si>
    <t>Melazas</t>
  </si>
  <si>
    <t>Jugo de cana de azucar clarificado</t>
  </si>
  <si>
    <t xml:space="preserve">Panela solida barras bloques redonda </t>
  </si>
  <si>
    <t xml:space="preserve">Panela granulada y o pulverizada deshidratada polvo cubos etc </t>
  </si>
  <si>
    <t>Concentrado de panela</t>
  </si>
  <si>
    <t>Pasta de cacao desgrasada o sin desgrasar</t>
  </si>
  <si>
    <t>Manteca de cacao</t>
  </si>
  <si>
    <t>Cacao en polvo</t>
  </si>
  <si>
    <t>Cacao en polvo con adicion de azucar</t>
  </si>
  <si>
    <t>Cobertura de chocolate</t>
  </si>
  <si>
    <t>Chocolate en pasta amargo</t>
  </si>
  <si>
    <t>Chocolate en pasta dulce</t>
  </si>
  <si>
    <t>Chocolate en polvo</t>
  </si>
  <si>
    <t>Chocolate en pasta con harina</t>
  </si>
  <si>
    <t>Productos en polvo con sabor a chocolate</t>
  </si>
  <si>
    <t>Chocolate granulado</t>
  </si>
  <si>
    <t>Concentrado de chocolate</t>
  </si>
  <si>
    <t>Confites de chocolate</t>
  </si>
  <si>
    <t>Frutas recubiertas de chocolate y u otros productos de confiteria y reposteria</t>
  </si>
  <si>
    <t>Confites sin chocolate</t>
  </si>
  <si>
    <t>Pasta para confites</t>
  </si>
  <si>
    <t>Dulces y chupetas macizos</t>
  </si>
  <si>
    <t>Gomas y masmelos</t>
  </si>
  <si>
    <t>Chicles</t>
  </si>
  <si>
    <t>Coberturas a base de azucar para reposteria</t>
  </si>
  <si>
    <t>Bocadillos de guayaba</t>
  </si>
  <si>
    <t>Grageas de azucar</t>
  </si>
  <si>
    <t>Frutas cristalizadas</t>
  </si>
  <si>
    <t>Almendras cubiertas</t>
  </si>
  <si>
    <t>Mani cubierto</t>
  </si>
  <si>
    <t>Naranjas rellenas</t>
  </si>
  <si>
    <t>Limones rellenos</t>
  </si>
  <si>
    <t>Higos rellenos</t>
  </si>
  <si>
    <t>Brevas rellenas</t>
  </si>
  <si>
    <t>Confites blandos</t>
  </si>
  <si>
    <t xml:space="preserve">Bocadillos de frutas n c p </t>
  </si>
  <si>
    <t>Fideos macarrones y similares</t>
  </si>
  <si>
    <t>Retal de fideos macarrones y similares</t>
  </si>
  <si>
    <t>Raviolis</t>
  </si>
  <si>
    <t>Lasana</t>
  </si>
  <si>
    <t>Canelones</t>
  </si>
  <si>
    <t>Platos preparados que contengan pastas rellenas platos preparados de cuscus</t>
  </si>
  <si>
    <t>Cafe trillado excelso</t>
  </si>
  <si>
    <t>Cafe trillado inferior</t>
  </si>
  <si>
    <t>Cafe trillado pasilla</t>
  </si>
  <si>
    <t>Cafe consumo descafeinado</t>
  </si>
  <si>
    <t>Cafe excelso descafeinado</t>
  </si>
  <si>
    <t>Cafe tostado en grano</t>
  </si>
  <si>
    <t>Cafe molido</t>
  </si>
  <si>
    <t>Cafe descafeinado tostado en grano</t>
  </si>
  <si>
    <t>Cafe descafeinado molido</t>
  </si>
  <si>
    <t>Extracto de cafe</t>
  </si>
  <si>
    <t>Cafe liofilizado</t>
  </si>
  <si>
    <t>Cafe instantaneo aglomerado o atomizado</t>
  </si>
  <si>
    <t>Sucedaneos del cafe que contengan cafe</t>
  </si>
  <si>
    <t>Achicoria tostada y demas sucedaneos del cafe tostado y sus extractos esencias y concentrados</t>
  </si>
  <si>
    <t>Te elaborado</t>
  </si>
  <si>
    <t>Te instantaneo</t>
  </si>
  <si>
    <t>Te soluble</t>
  </si>
  <si>
    <t>Pimienta elaborada</t>
  </si>
  <si>
    <t>Ajies y pimientos secos capsicum spp  pimenta  procesados</t>
  </si>
  <si>
    <t>Nuez moscada elaborada</t>
  </si>
  <si>
    <t>Comino elaborado</t>
  </si>
  <si>
    <t>Canela elaborada</t>
  </si>
  <si>
    <t>Clavos de olor elaborados</t>
  </si>
  <si>
    <t>Jengibre procesado</t>
  </si>
  <si>
    <t>Vainilla procesada</t>
  </si>
  <si>
    <t xml:space="preserve">Otras especias elaboradas n c p </t>
  </si>
  <si>
    <t>Compotas de legumbres</t>
  </si>
  <si>
    <t>Compotas a base de carne</t>
  </si>
  <si>
    <t xml:space="preserve">Preparados a base de cereales leche malta etc </t>
  </si>
  <si>
    <t>Leche en polvo para lactantes</t>
  </si>
  <si>
    <t xml:space="preserve">Mezcla de cereales ej  Bienestarina </t>
  </si>
  <si>
    <t xml:space="preserve">Preparados de frutas legumbres hortalizas y otros vegetales n c p </t>
  </si>
  <si>
    <t xml:space="preserve">Preparados de mariscos y pescados n c p </t>
  </si>
  <si>
    <t>Sopas de legumbres envasadas</t>
  </si>
  <si>
    <t>Sopas de hortalizas envasadas</t>
  </si>
  <si>
    <t>Sopas de legumbres y hortalizas envasadas</t>
  </si>
  <si>
    <t>Sopas secas de legumbres</t>
  </si>
  <si>
    <t>Sopas secas de hortalizas</t>
  </si>
  <si>
    <t>Sopas secas de legumbres y hortalizas mezcladas</t>
  </si>
  <si>
    <t>Sopas secas de cereales</t>
  </si>
  <si>
    <t>Concentrados deshidratados de carne para sopas y caldos</t>
  </si>
  <si>
    <t>Concentrados deshidratados de gallina para sopas y caldos</t>
  </si>
  <si>
    <t>Mezclas precocidas para sopas</t>
  </si>
  <si>
    <t>Sopas enlatadas de pescado y mariscos</t>
  </si>
  <si>
    <t>Mezclas de harinas para sopas</t>
  </si>
  <si>
    <t>Claras y yemas de huevo congeladas</t>
  </si>
  <si>
    <t>Ovoalbumina</t>
  </si>
  <si>
    <t>Claras y yemas de huevo deshidratadas</t>
  </si>
  <si>
    <t>Vinagres</t>
  </si>
  <si>
    <t>Vinagre de frutas</t>
  </si>
  <si>
    <t>Salsa de tomate</t>
  </si>
  <si>
    <t>Salsa de aji y otras salsas picantes</t>
  </si>
  <si>
    <t>Salsas de frutas</t>
  </si>
  <si>
    <t>Mayonesa</t>
  </si>
  <si>
    <t>Mostaza</t>
  </si>
  <si>
    <t>Harina de mostaza</t>
  </si>
  <si>
    <t>Concentrados deshidratados para salsas</t>
  </si>
  <si>
    <t xml:space="preserve">Condimentos y alinos n c p </t>
  </si>
  <si>
    <t xml:space="preserve">Salsas para mesa n c p </t>
  </si>
  <si>
    <t xml:space="preserve">Condimentos compuestos n c p </t>
  </si>
  <si>
    <t>Levadura solida</t>
  </si>
  <si>
    <t>Levadura seca</t>
  </si>
  <si>
    <t>Polvos para hornear</t>
  </si>
  <si>
    <t>Paella precocida</t>
  </si>
  <si>
    <t>Tamales y hallacas</t>
  </si>
  <si>
    <t xml:space="preserve">Otros platos y comidas preparadas n c p </t>
  </si>
  <si>
    <t>Papa frita</t>
  </si>
  <si>
    <t>Patacones</t>
  </si>
  <si>
    <t>Chicharrones empacados</t>
  </si>
  <si>
    <t>Extracto de lupulo</t>
  </si>
  <si>
    <t>Extractos de malta</t>
  </si>
  <si>
    <t>Jarabes para bebidas</t>
  </si>
  <si>
    <t>Concentrados para bebidas no alcoholicas</t>
  </si>
  <si>
    <t>Gelatina neutra potable</t>
  </si>
  <si>
    <t>Gelatinas y pudines preparados</t>
  </si>
  <si>
    <t>Premezclas para la elaboracion de polvos para refrescos helados y paletas</t>
  </si>
  <si>
    <t>Polvos para refrescos helados y paletas</t>
  </si>
  <si>
    <t>Polvos para preparacion de postres gelatinas y similares</t>
  </si>
  <si>
    <t xml:space="preserve">Premezclas para la elaboracion de tortas y similares natillas bunuelos pan de yucas etc </t>
  </si>
  <si>
    <t>Base para helado mix helado</t>
  </si>
  <si>
    <t>Confites y chicles sin azucar</t>
  </si>
  <si>
    <t>Pasabocas y otros alimentos en conserva</t>
  </si>
  <si>
    <t>Comestibles a base de harinas almidones y o especias</t>
  </si>
  <si>
    <t>Humo liquido</t>
  </si>
  <si>
    <t>Mucilagos y espesativos derivados de los vegetales carragenina</t>
  </si>
  <si>
    <t>Mezclas espesantes para bebidas y alimentos</t>
  </si>
  <si>
    <t>Productos aromaticos diversos</t>
  </si>
  <si>
    <t>Concentrados de frutas empacados para preparacion de sorbetes y similares</t>
  </si>
  <si>
    <t xml:space="preserve">Mezclas en polvo para preparacion de bebidas cafe con leche </t>
  </si>
  <si>
    <t xml:space="preserve">Mezclas a base de solidos de jarabes y aceites vegetales base no lactea </t>
  </si>
  <si>
    <t>Mezclas de proteinas y otras sustancias en polvo</t>
  </si>
  <si>
    <t>Alimentos diversos preparados envasados en sobres hermeticos</t>
  </si>
  <si>
    <t>Concentrado de coco</t>
  </si>
  <si>
    <t>Alimentos dieteticos a base de cereales</t>
  </si>
  <si>
    <t xml:space="preserve">Snacks o pasabocas empacados excepto papas fritas patacones o chicharrones </t>
  </si>
  <si>
    <t>Bebidas a base de soja almendras mani y otros frutos oleaginosos  liquidas</t>
  </si>
  <si>
    <t>Bebidas a base de soja almendras mani y otros frutos oleaginosos  polvo</t>
  </si>
  <si>
    <t>Maiz tostado sin cobertura</t>
  </si>
  <si>
    <t>Hojas y plantas elaboradas para infusion</t>
  </si>
  <si>
    <t>Mezclas a base de leche en polvo para helados</t>
  </si>
  <si>
    <t xml:space="preserve">Ingredientes para panaderia n c p </t>
  </si>
  <si>
    <t xml:space="preserve">Extractos blandos y fluidos n c p </t>
  </si>
  <si>
    <t xml:space="preserve">Extractos de vegetales n c p </t>
  </si>
  <si>
    <t xml:space="preserve">Extractos de frutas n c p </t>
  </si>
  <si>
    <t xml:space="preserve">Extractos saporiferos n c p </t>
  </si>
  <si>
    <t xml:space="preserve">Proteinas a base de cereales n c p </t>
  </si>
  <si>
    <t>Alimentos precocidos congelados a base de papa yuca platano cereales y otros</t>
  </si>
  <si>
    <t xml:space="preserve">Alimentos precocidos n c p </t>
  </si>
  <si>
    <t xml:space="preserve">Alcohol etilico sin desnaturalizar para fabricar bebidas alcoholicas </t>
  </si>
  <si>
    <t>Aguardiente</t>
  </si>
  <si>
    <t>Ron</t>
  </si>
  <si>
    <t>Ginebra</t>
  </si>
  <si>
    <t>Brandy</t>
  </si>
  <si>
    <t>Whisky</t>
  </si>
  <si>
    <t>Vodka</t>
  </si>
  <si>
    <t>Concentrados de whisky</t>
  </si>
  <si>
    <t>Concentrados de brandy</t>
  </si>
  <si>
    <t xml:space="preserve">Concentrados de ron ron para rectificar </t>
  </si>
  <si>
    <t>Licor de cacao con o sin azucar</t>
  </si>
  <si>
    <t>Mistelas y cremas</t>
  </si>
  <si>
    <t xml:space="preserve">Concentrados para licores n c p </t>
  </si>
  <si>
    <t>Sabajon</t>
  </si>
  <si>
    <t>Vinos espumosos</t>
  </si>
  <si>
    <t>Mosto de uvas</t>
  </si>
  <si>
    <t>Vino de uvas</t>
  </si>
  <si>
    <t>Vermut y otros vinos de uvas frescas preparados con plantas o sustancias aromaticas</t>
  </si>
  <si>
    <t>Mosto de frutas</t>
  </si>
  <si>
    <t>Vino de frutas</t>
  </si>
  <si>
    <t>Bebidas fermentadas</t>
  </si>
  <si>
    <t>Bebidas fermentadas en proceso</t>
  </si>
  <si>
    <t>Mezclas de bebidas no alcoholicas con cerveza</t>
  </si>
  <si>
    <t>Cerveza embotellada tipo Pilsen</t>
  </si>
  <si>
    <t>Cerveza negra</t>
  </si>
  <si>
    <t>Cerveza en proceso</t>
  </si>
  <si>
    <t>Cerveza enlatada</t>
  </si>
  <si>
    <t>Malta</t>
  </si>
  <si>
    <t>Cebada malteada</t>
  </si>
  <si>
    <t xml:space="preserve">Agua purificada envasada </t>
  </si>
  <si>
    <t>Hielo</t>
  </si>
  <si>
    <t xml:space="preserve">Bebidas gaseosas no alcoholicas maltas gaseosas etc </t>
  </si>
  <si>
    <t>Bebidas no alcoholicas sin gasificar refrescos</t>
  </si>
  <si>
    <t>Hojas de tabaco desvenado</t>
  </si>
  <si>
    <t>Cigarrillos sin filtro</t>
  </si>
  <si>
    <t>Cigarrillos con filtro</t>
  </si>
  <si>
    <t xml:space="preserve">Cigarros puros </t>
  </si>
  <si>
    <t>Cigarrillos semielaborados</t>
  </si>
  <si>
    <t xml:space="preserve">Cigarritos puritos </t>
  </si>
  <si>
    <t>Picadura</t>
  </si>
  <si>
    <t>Extractos y esencias de tabaco</t>
  </si>
  <si>
    <t>Rape</t>
  </si>
  <si>
    <t xml:space="preserve">Seda cruda sin torcer </t>
  </si>
  <si>
    <t>Lana desgrasada o carbonizada sin cardar ni peinar</t>
  </si>
  <si>
    <t>Borras de lana o de pelos finos de animales</t>
  </si>
  <si>
    <t>Lana cardada o peinada</t>
  </si>
  <si>
    <t>Pelos de animales n c p preparados</t>
  </si>
  <si>
    <t>Algodon cardado o peinado</t>
  </si>
  <si>
    <t>Fibra de algodon recuperada</t>
  </si>
  <si>
    <t>Fibra cardada o peinada de yute</t>
  </si>
  <si>
    <t>Fibras de fique pita</t>
  </si>
  <si>
    <t>Fibras de lino</t>
  </si>
  <si>
    <t>Desechos de hilados y tejidos de fibras duras vegetales</t>
  </si>
  <si>
    <t>Fibras sinteticas cortas o discontinuas cardadas o peinadas</t>
  </si>
  <si>
    <t>Fibras artificiales cortas o discontinuas cardadas o peinadas</t>
  </si>
  <si>
    <t>Hilados de seda e hilados de desperdicios de seda tripa de gusano de seda</t>
  </si>
  <si>
    <t>Hilados de lana cardada con un contenido de lana igual o superior al 85% en peso no acondicionados para la venta al por menor</t>
  </si>
  <si>
    <t>Hilados de lana peinada con un contenido de lana igual o superior al 85% en peso no acondicionados para la venta al por menor</t>
  </si>
  <si>
    <t>Hilados de lana cruda con un contenido de lana igual o superior al 85% en peso no acondicionados para la venta al por menor</t>
  </si>
  <si>
    <t>Hilados de lana cardada con un contenido de lana inferior al 85% en peso no acondicionados para la venta al por menor</t>
  </si>
  <si>
    <t>Hilados de lana peinada con un contenido de lana inferior al 85% en peso no acondicionados para la venta al por menor</t>
  </si>
  <si>
    <t>Hilados de lana cruda con un contenido de lana inferior al 85% en peso no acondicionados para la venta al por menor</t>
  </si>
  <si>
    <t>Hilados de lana mezclados venta al por menor</t>
  </si>
  <si>
    <t>Hilados de pelos finos Venta al por menor</t>
  </si>
  <si>
    <t>Hilados de pelos ordinarios Venta al por menor</t>
  </si>
  <si>
    <t>Hilo de algodon para coser</t>
  </si>
  <si>
    <t>Hilados de algodon peinado con un contenido de algodon superior o igual al 85% en peso venta al por menor</t>
  </si>
  <si>
    <t>Hilados de algodon cardado con un contenido de algodon superior o igual al 85% en peso Venta al por menor</t>
  </si>
  <si>
    <t>Hilados crudos de algodon con un contenido de algodon superior o igual al 85% en peso Venta al por menor</t>
  </si>
  <si>
    <t>Hilados de algodon revestidos con un contenido de algodon superior o igual al 85% en peso Venta al por menor</t>
  </si>
  <si>
    <t>Hilados de algodon mezclados con un contenido de algodon inferior al 85% en peso venta al por menor</t>
  </si>
  <si>
    <t>Hilados de algodon mezclados con fibras textiles con un contenido de algodon inferior al 85% en peso Venta al por menor</t>
  </si>
  <si>
    <t>Hilados de algodon peinado con un contenido de algodon inferior al 85% en peso Venta al por menor</t>
  </si>
  <si>
    <t>Hilados de algodon cardado con un contenido de algodon inferior al 85% en peso Venta al por menor</t>
  </si>
  <si>
    <t>Hilados crudos de algodon con un contenido de algodon inferior al 85% en peso Venta al por menor</t>
  </si>
  <si>
    <t>Hilados de algodon revestidos con un contenido de algodon inferior al 85% en peso Venta al por menor</t>
  </si>
  <si>
    <t>Hilados de fique</t>
  </si>
  <si>
    <t>Hilados de yute</t>
  </si>
  <si>
    <t>Hilados de lino</t>
  </si>
  <si>
    <t>Hilados de las demas fibras textiles vegetales</t>
  </si>
  <si>
    <t>Hilos de fibras artificiales y sinteticas para coser y bordar</t>
  </si>
  <si>
    <t>Hilo industrial de nailon</t>
  </si>
  <si>
    <t>Hilados de filamentos manufacturados multiples o cableados excepto hilo de coser hilados de poliamidas de alta resistencia poliester o rayon viscosa  no acondicionados para la venta al por menor</t>
  </si>
  <si>
    <t>Hilados de filamentos continuos de fibras sinteticas</t>
  </si>
  <si>
    <t>Hilados de filamentos manufacturados excepto hilo de coser  acondicionados para la venta al por menor</t>
  </si>
  <si>
    <t>Hilados de fibras sinteticas discontinuas con un contenido de tales fibras igual o superior al 85% en peso venta al por menor</t>
  </si>
  <si>
    <t>Hilados de fibras sinteticas discontinuas con lana con un contenido de tales fibras igual o superior al 85% en peso Venta al por menor</t>
  </si>
  <si>
    <t>Hilados de fibras sinteticas discontinuas con algodon con un contenido de tales fibras igual o superior al 85% en peso Venta al por menor</t>
  </si>
  <si>
    <t>Hilados de fibras sinteticas discontinuas con lino con un contenido de tales fibras igual o superior al 85% en peso Venta al por menor</t>
  </si>
  <si>
    <t>Hilados de fibras sinteticas discontinuas n c p  con un contenido de tales fibras igual o superior al 85% en peso Venta al por menor</t>
  </si>
  <si>
    <t>Hilados de fibras sinteticas discontinuas con lana con un contenido de tales fibras inferior al 85% en peso venta al por menor</t>
  </si>
  <si>
    <t>Hilados de fibras sinteticas discontinuas con algodon con un contenido de tales fibras inferior al 85% en peso Venta al por menor</t>
  </si>
  <si>
    <t>Hilados de fibras sinteticas discontinuas con lino con un contenido de tales fibras inferior al 85% en peso Venta al por menor</t>
  </si>
  <si>
    <t>Hilados de fibras sinteticas discontinuas n c p  con un contenido de tales fibras inferior al 85% en peso Venta al por menor</t>
  </si>
  <si>
    <t>Hilados de fibras artificiales discontinuas con un contenido de tales fibras igual o superior al 85% en peso venta al por menor</t>
  </si>
  <si>
    <t>Hilados de fibras artificiales discontinuas con lana con un contenido de tales fibras igual o superior al 85% en peso no acondicionados para la venta al por menor Venta al por menor</t>
  </si>
  <si>
    <t>Hilados de fibras artificiales discontinuas con algodon con un contenido de tales fibras igual o superior al 85% en peso no acondicionados para la venta al por menor</t>
  </si>
  <si>
    <t>Hilados de fibras artificiales discontinuas con lana con un contenido de tales fibras inferior al 85% en peso no acondicionados para la venta al por menor</t>
  </si>
  <si>
    <t>Hilados de fibras artificiales discontinuas con algodon con un contenido de tales fibras inferior al 85% en peso no acondicionados para la venta al por menor</t>
  </si>
  <si>
    <t>Hilados de fibras artificiales discontinuas mezcladas n c p  con un contenido de tales fibras inferior al 85% en peso no acondicionados para la venta al por menor</t>
  </si>
  <si>
    <t>Hilados de fibras artificiales discontinuas con lana con un contenido de tales fibras inferior al 85% en peso acondicionados para la venta al por menor</t>
  </si>
  <si>
    <t>Hilados de fibras artificiales discontinuas con algodon con un contenido de tales fibras inferior al 85% en peso acondicionados para la venta al por menor</t>
  </si>
  <si>
    <t>Hilados de fibras artificiales discontinuas mezcladas n c p  con un contenido de tales fibras inferior al 85% en peso acondicionados para la venta al por menor</t>
  </si>
  <si>
    <t>Tejidos de seda</t>
  </si>
  <si>
    <t>Panos de lana cardada con un contenido de lana o pelo fino de animal igual o superior al 85% en peso</t>
  </si>
  <si>
    <t>Panos de lana peinada con un contenido de lana o pelo fino de animal igual o superior al 85% en peso</t>
  </si>
  <si>
    <t>Telas de lana para tapiceria con un contenido de lana o pelo fino de animal igual o superior al 85% en peso</t>
  </si>
  <si>
    <t>Tejidos planos de lana con un contenido de lana o pelo fino de animal igual o superior al 85% en peso</t>
  </si>
  <si>
    <t>Panos de lana mezclados con fibras artificiales y o sinteticas con un contenido de lana o pelo fino de animal inferior al 85% en peso</t>
  </si>
  <si>
    <t>Panos de lana mezclados con un contenido de lana o pelo fino de animal inferior al 85% en peso</t>
  </si>
  <si>
    <t>Panos de lana peinada con un contenido de lana o pelo fino de animal inferior al 85% en peso</t>
  </si>
  <si>
    <t>Telas de lana para tapiceria con un contenido de lana o pelo fino de animal inferior al 85% en peso</t>
  </si>
  <si>
    <t>Tejidos planos de lana con un contenido de lana o pelo fino de animal inferior al 85% en peso</t>
  </si>
  <si>
    <t>Tejidos de pelos ordinarios de animal o de crin</t>
  </si>
  <si>
    <t>Tejidos de lino</t>
  </si>
  <si>
    <t>Tejidos de yute</t>
  </si>
  <si>
    <t>Tejidos de fique</t>
  </si>
  <si>
    <t>Tejidos planos de algodon crudos con un peso inferior o igual a 200 g m2 y con un contenido de algodon superior o igual al 85% en peso</t>
  </si>
  <si>
    <t>Tejidos planos de algodon estampados con un peso inferior o igual a 200 g m2 y con un contenido de algodon superior o igual al 85% en peso</t>
  </si>
  <si>
    <t>Tejidos de algodon bordados anchos con un peso inferior o igual a 200 g m2 y con un contenido de algodon superior o igual al 85% en peso</t>
  </si>
  <si>
    <t>Tejidos de algodon bordados angostos con un peso inferior o igual a 200 g m2 y con un contenido de algodon superior o igual al 85% en peso</t>
  </si>
  <si>
    <t>Tejidos planos de algodon blanqueados y tenidos con un peso inferior o igual a 200 g m2 y con un contenido de algodon superior o igual al 85% en peso</t>
  </si>
  <si>
    <t>Driles de algodon con un peso inferior o igual a 200 g m2 y con un contenido de algodon superior o igual al 85% en peso</t>
  </si>
  <si>
    <t>Lonas de algodon crudas con un peso inferior o igual a 200 g m2 y con un contenido de algodon superior o igual al 85% en peso</t>
  </si>
  <si>
    <t>Lonas de algodon blanqueadas y tenidas con un peso inferior o igual a 200 g m2 y con un contenido de algodon superior o igual al 85% en peso</t>
  </si>
  <si>
    <t>Tejidos de damasco y similares de algodon con un peso inferior o igual a 200 g m2 y con un contenido de algodon superior o igual al 85% en peso</t>
  </si>
  <si>
    <t>Tejidos planos de algodon blanqueados y tenidos con un peso superior a 200 g m2 y con un contenido de algodon superior o igual al 85% en peso</t>
  </si>
  <si>
    <t>Driles de algodon con un peso superior a 200 g m2 y con un contenido de algodon superior o igual al 85% en peso</t>
  </si>
  <si>
    <t>Lonas de algodon crudas con un peso superior a 200 g m2 y con un contenido de algodon superior o igual al 85% en peso</t>
  </si>
  <si>
    <t>Lonas de algodon blanqueadas y tenidas con un peso superior a 200 g m2 y con un contenido de algodon superior o igual al 85% en peso</t>
  </si>
  <si>
    <t>Tejidos de damasco y similares de algodon con un peso superior a 200 g m2 y con un contenido de algodon superior o igual al 85% en peso</t>
  </si>
  <si>
    <t>Tejidos planos de algodon crudos con un peso superior a 200 g m2 y con un contenido de algodon superior o igual al 85% en peso</t>
  </si>
  <si>
    <t>Tejidos planos de algodon estampados con un peso superior a 200 g m2 y con un contenido de algodon superior o igual al 85% en peso</t>
  </si>
  <si>
    <t>Tejidos de algodon bordados anchos con un peso superior a 200 g m2 y con un contenido de algodon superior o igual al 85% en peso</t>
  </si>
  <si>
    <t>Tejidos de algodon bordados angostos con un peso superior a 200 g m2 y con un contenido de algodon superior o igual al 85% en peso</t>
  </si>
  <si>
    <t>Tejidos planos de algodon mezclados principal o unicamente con fibras artificiales o sinteticas tenidos o estampados con un contenido de algodon inferior al 85% en peso</t>
  </si>
  <si>
    <t>Tejidos planos crudos de algodon mezclados principal o unicamente con fibras artificiales o sinteticas con un contenido de algodon inferior al 85% en peso</t>
  </si>
  <si>
    <t>Tejidos de algodon y cerda SIDO</t>
  </si>
  <si>
    <t>Tejido de polipropileno especiales mallas para cirugia</t>
  </si>
  <si>
    <t>Tejidos planos de fibras artificiales tenidos y estampados con un contenido de tales filamentos igual o superior al 85% en peso</t>
  </si>
  <si>
    <t>Tejidos planos de fibras sinteticas tenidos y estampados con un contenido de tales filamentos igual o superior al 85% en peso</t>
  </si>
  <si>
    <t>Tejidos crudos de fibras artificiales o sinteticas con un contenido de tales filamentos igual o superior al 85% en peso</t>
  </si>
  <si>
    <t>Tejidos de damasco y similares de fibras artificiales y sinteticas con un contenido de tales filamentos igual o superior al 85% en peso</t>
  </si>
  <si>
    <t>Tejidos planos de fibras artificiales o sinteticas tipo raso o satin con un contenido de tales filamentos igual o superior al 85% en peso</t>
  </si>
  <si>
    <t xml:space="preserve">Geotextil tejido de polipropileno 100% polipropileno </t>
  </si>
  <si>
    <t>Tejidos planos de fibras artificiales mezclados con un contenido de tales filamentos inferior al 85% en peso</t>
  </si>
  <si>
    <t>Tejidos planos de fibras sinteticas mezclados con un contenido de tales filamentos inferior al 85% en peso</t>
  </si>
  <si>
    <t>Tejidos planos de fibras artificiales y o sinteticas mezclados tenidos y o estampados con un contenido de tales filamentos inferior al 85% en peso</t>
  </si>
  <si>
    <t>Tejidos especiales para usos tecnicos con un contenido de tales filamentos inferior al 85% en peso</t>
  </si>
  <si>
    <t>Tejidos planos de fibras artificiales tenidos y estampados con un contenido de tales filamentos inferior al 85% en peso</t>
  </si>
  <si>
    <t>Tejidos planos de fibras sinteticas tenidos y estampados con un contenido de tales filamentos inferior al 85% en peso</t>
  </si>
  <si>
    <t>Tejidos crudos de fibras artificiales o sinteticas con un contenido de tales filamentos inferior al 85% en peso</t>
  </si>
  <si>
    <t>Tejidos de damasco y similares de fibras artificiales y sinteticas con un contenido de tales filamentos inferior al 85% en peso</t>
  </si>
  <si>
    <t>Tejidos planos de fibras artificiales o sinteticas tipo raso o satin con un contenido de tales filamentos inferior al 85% en peso</t>
  </si>
  <si>
    <t>Tejidos de fibras sinteticas discontinuas para decoracion</t>
  </si>
  <si>
    <t>Tejidos de fibras discontinuas artificiales con un contenido de tales fibras igual o superior al 85% en peso</t>
  </si>
  <si>
    <t>Tejidos de fibras discontinuas mezcladas con algodon</t>
  </si>
  <si>
    <t>Tejidos de fibras discontinuas mezcladas con lana</t>
  </si>
  <si>
    <t>Otros tejidos de fibras discontinuas manufacturadas</t>
  </si>
  <si>
    <t>Tejidos planos de algodon afelpados pana y similares</t>
  </si>
  <si>
    <t>Tejidos planos de algodon esponjosos o afelpados mezclados</t>
  </si>
  <si>
    <t>Tejidos planos afelpados de fibras artificiales y sinteticas</t>
  </si>
  <si>
    <t xml:space="preserve">Otros tejidos aterciopelados de chenillas o de felpa excepto tejidos con bucles del tipo toalla y tejidos estrechos </t>
  </si>
  <si>
    <t>Tejidos planos de algodon esponjosos toalla</t>
  </si>
  <si>
    <t xml:space="preserve">Otros tejidos con bucles del tipo toalla y tejidos con bucles similares de las demas materias textiles excepto tejidos estrechos </t>
  </si>
  <si>
    <t>Tejidos de gasa de algodon</t>
  </si>
  <si>
    <t xml:space="preserve">Superficies textiles con mechon insertado excepto las alfombras </t>
  </si>
  <si>
    <t>Tejidos de fibra de vidrio</t>
  </si>
  <si>
    <t>Cobijas de algodon</t>
  </si>
  <si>
    <t>Frazadas de lana</t>
  </si>
  <si>
    <t>Mantas de lana</t>
  </si>
  <si>
    <t>Mantas y frazadas de fibras artificiales y sinteticas aun mezcladas</t>
  </si>
  <si>
    <t>Sabanas</t>
  </si>
  <si>
    <t>Fundas para almohadas y cojines</t>
  </si>
  <si>
    <t>Sabanas infantiles</t>
  </si>
  <si>
    <t>Fundas para almohadas y cojines infantiles</t>
  </si>
  <si>
    <t>Manteles</t>
  </si>
  <si>
    <t>Individuales</t>
  </si>
  <si>
    <t>Servilletas de tela</t>
  </si>
  <si>
    <t>Accesorios para cocina en tejidos de algodon</t>
  </si>
  <si>
    <t>Accesorios de tejidos de fibras artificiales o sinteticas para banos</t>
  </si>
  <si>
    <t>Toallas</t>
  </si>
  <si>
    <t>Accesorios para bano de tejidos esponjosos de algodon</t>
  </si>
  <si>
    <t>Cortinas y colgaduras</t>
  </si>
  <si>
    <t>Persianas de tela</t>
  </si>
  <si>
    <t>Tapices de lana venta al por menor</t>
  </si>
  <si>
    <t>Fundas para muebles Venta al por menor</t>
  </si>
  <si>
    <t>Sacos de yute</t>
  </si>
  <si>
    <t>Talegos y sacos de algodon</t>
  </si>
  <si>
    <t>Talegos y sacos de lona</t>
  </si>
  <si>
    <t>Sacos de fique</t>
  </si>
  <si>
    <t>Bolsas talegos y similares de dril</t>
  </si>
  <si>
    <t>Sacos de plastico tejidos o no con capacidad superior a 250 kg</t>
  </si>
  <si>
    <t>Carpas de lona</t>
  </si>
  <si>
    <t>Toldas y tiendas de campana</t>
  </si>
  <si>
    <t>Carpas de lona de algodon plastificado</t>
  </si>
  <si>
    <t>Carpas de tejidos planos de fibras artificiales y o sinteticas</t>
  </si>
  <si>
    <t>Paracaidas</t>
  </si>
  <si>
    <t>Cubrelechos</t>
  </si>
  <si>
    <t>Almohadas y cojines</t>
  </si>
  <si>
    <t>Colchas de algodon</t>
  </si>
  <si>
    <t>Colchas de fibras artificiales y sinteticas</t>
  </si>
  <si>
    <t>Protectores para colchones y similares</t>
  </si>
  <si>
    <t>Sacos de dormir sleeping para camping</t>
  </si>
  <si>
    <t>Cobijas de plumas</t>
  </si>
  <si>
    <t>Bolsas de lona para dormir</t>
  </si>
  <si>
    <t xml:space="preserve">Sacos de dormir para bebe sleeping </t>
  </si>
  <si>
    <t>Bolsas para ropa</t>
  </si>
  <si>
    <t>Estandartes y banderas</t>
  </si>
  <si>
    <t>Forros pijamas y productos similares para vehiculos automotores</t>
  </si>
  <si>
    <t>Tapabocas y otras prendas de ropa medica</t>
  </si>
  <si>
    <t>Mascarillas para proteccion industrial con organo filtrante no reemplazable</t>
  </si>
  <si>
    <t>Cordones para calzado de materias textiles</t>
  </si>
  <si>
    <t>Filtros de material textil para usos tecnicos e industriales</t>
  </si>
  <si>
    <t>Camas para mascotas confeccionadas en tela</t>
  </si>
  <si>
    <t>Panos absorbentes desechables para uso domestico</t>
  </si>
  <si>
    <t>Pantallas de materiales textiles</t>
  </si>
  <si>
    <t>Hamacas de tejidos planos de algodon confeccionadas en maquina</t>
  </si>
  <si>
    <t>Chalecos salvavidas de material plastico</t>
  </si>
  <si>
    <t>Chalecos reflectivos</t>
  </si>
  <si>
    <t xml:space="preserve">Articulos de algodon y sus mezclas n c p </t>
  </si>
  <si>
    <t xml:space="preserve">Articulos de lana n c p </t>
  </si>
  <si>
    <t xml:space="preserve">Articulos de lona n c p </t>
  </si>
  <si>
    <t>Alfombras y tapetes anudados a mano</t>
  </si>
  <si>
    <t>Tapetes y alfombras de algodon</t>
  </si>
  <si>
    <t>Alfombras y tapetes de fique</t>
  </si>
  <si>
    <t>Tapetes y alfombras de fibras artificiales y o sinteticas</t>
  </si>
  <si>
    <t>Tapices de fibras artificiales y sinteticas para pisos</t>
  </si>
  <si>
    <t>Alfombras y tapetes de lana hechos en maquina</t>
  </si>
  <si>
    <t xml:space="preserve">Alfombras y demas recubrimientos para suelo de fibras artificiales y o sinteticas tipo grama artificial </t>
  </si>
  <si>
    <t xml:space="preserve">Otras alfombras y recubrimiento textiles para piso incluyendo las de fieltro </t>
  </si>
  <si>
    <t>Piola de algodon</t>
  </si>
  <si>
    <t>Cordeleria ordinaria de algodon</t>
  </si>
  <si>
    <t>Pabilo trenzado de algodon</t>
  </si>
  <si>
    <t>Cordeleria delgada de fique</t>
  </si>
  <si>
    <t>Cordeleria delgada de yute y fibras similares</t>
  </si>
  <si>
    <t>Cordeleria de fibras artificiales y sinteticas</t>
  </si>
  <si>
    <t>Cordon de fibras textiles con cubierta plastica no impregnada</t>
  </si>
  <si>
    <t>Cables y cordajes de fique</t>
  </si>
  <si>
    <t>Cables y cordajes de yute y fibras similares</t>
  </si>
  <si>
    <t>Cables y cordajes de material plastico</t>
  </si>
  <si>
    <t>Malla de algodon</t>
  </si>
  <si>
    <t>Hamacas tejidas de algodon anudadas a mano</t>
  </si>
  <si>
    <t>Malla de fibras duras vegetales</t>
  </si>
  <si>
    <t>Hamacas tejidas de fibras duras vegetales</t>
  </si>
  <si>
    <t>Malla de fibras artificiales y sinteticas</t>
  </si>
  <si>
    <t>Hamacas tejidas de fibras artificiales y sinteticas</t>
  </si>
  <si>
    <t>Mechas para trapero</t>
  </si>
  <si>
    <t>Eslinga</t>
  </si>
  <si>
    <t xml:space="preserve">Articulos de malla n c p </t>
  </si>
  <si>
    <t>Pasamaneria de lana</t>
  </si>
  <si>
    <t>Pasamaneria de algodon</t>
  </si>
  <si>
    <t>Tejidos angostos de algodon cintas galones hiladillos</t>
  </si>
  <si>
    <t>Tejidos angostos de fibras artificiales y sinteticas cintas galones</t>
  </si>
  <si>
    <t>Tejidos angostos de fibras duras vegetales</t>
  </si>
  <si>
    <t>Insignias escarapelas banderines y similares</t>
  </si>
  <si>
    <t>Etiquetas de textiles en metros</t>
  </si>
  <si>
    <t>Etiquetas de textiles en milimetros</t>
  </si>
  <si>
    <t>Adornos aplicaciones de tela para confecciones</t>
  </si>
  <si>
    <t>Pasamaneria de fibras artificiales y sinteticas</t>
  </si>
  <si>
    <t>Banderines y similares</t>
  </si>
  <si>
    <t>Encajes de algodon</t>
  </si>
  <si>
    <t>Tules blondas y tejidos similares de algodon</t>
  </si>
  <si>
    <t>Encajes de fibras artificiales y o sinteticas</t>
  </si>
  <si>
    <t>Tules blondas y tejidos similares de fibras artificiales y o sinteticas</t>
  </si>
  <si>
    <t>Tejidos bordados de fibras artificiales y sinteticas angostos</t>
  </si>
  <si>
    <t>Tejidos bordados de fibras artificiales y sinteticas anchos</t>
  </si>
  <si>
    <t>Fieltros de pelo fino</t>
  </si>
  <si>
    <t>Fieltros delgados de lana y pelos</t>
  </si>
  <si>
    <t>Fieltros gruesos de lana y pelos</t>
  </si>
  <si>
    <t>Fieltros de algodon</t>
  </si>
  <si>
    <t>Fieltros de lana</t>
  </si>
  <si>
    <t>Fieltros de fibras artificiales y sinteticas</t>
  </si>
  <si>
    <t>Reata y tejidos angostos similares elaborados con fibras artificiales</t>
  </si>
  <si>
    <t xml:space="preserve">Telas de algodon prensadas desechables </t>
  </si>
  <si>
    <t xml:space="preserve">Tejidos de fibras artificiales y sinteticas desechables </t>
  </si>
  <si>
    <t>Entretelas</t>
  </si>
  <si>
    <t xml:space="preserve">Geotextil no tejido tela no tejida en fibra sintetica </t>
  </si>
  <si>
    <t>Guata de fique</t>
  </si>
  <si>
    <t>Guata de yute</t>
  </si>
  <si>
    <t>Guata de algodon</t>
  </si>
  <si>
    <t>Guata de fibras artificiales y o sinteticas</t>
  </si>
  <si>
    <t>Articulos desechables confeccionados en tela prensada de algodon</t>
  </si>
  <si>
    <t>Hombreras de guata de algodon</t>
  </si>
  <si>
    <t xml:space="preserve">Guata de fibras duras vegetales n c p </t>
  </si>
  <si>
    <t>Articulos n c p de guata</t>
  </si>
  <si>
    <t>Hilados para llantas</t>
  </si>
  <si>
    <t>Hilados de caucho revestido</t>
  </si>
  <si>
    <t>Hilados elasticos sinteticos revestidos con fibras textiles</t>
  </si>
  <si>
    <t>Hilos elasticos sinteticos recubiertos con fibras textiles</t>
  </si>
  <si>
    <t>Hilos metalizados</t>
  </si>
  <si>
    <t>Tejidos de brocados</t>
  </si>
  <si>
    <t>Hilados de chenilla</t>
  </si>
  <si>
    <t>Lona para llantas</t>
  </si>
  <si>
    <t>Hules</t>
  </si>
  <si>
    <t>Telas de algodon engomadas reata y similares</t>
  </si>
  <si>
    <t>Telas de algodon impregnadas con materias plasticas</t>
  </si>
  <si>
    <t>Telas asfalticas</t>
  </si>
  <si>
    <t>Tejidos de imitacion cuero</t>
  </si>
  <si>
    <t>Lonas impermeabilizadas</t>
  </si>
  <si>
    <t>Telas endurecidas especiales para calzado</t>
  </si>
  <si>
    <t>Lona de algodon plastificada</t>
  </si>
  <si>
    <t>Generos laminados</t>
  </si>
  <si>
    <t>Telas de fibras artificiales y sinteticas impregnadas con materiales plasticos</t>
  </si>
  <si>
    <t>Mechas para lamparas y analogos</t>
  </si>
  <si>
    <t>Pabilos de algodon</t>
  </si>
  <si>
    <t>Correas transportadoras o de transmision tejidas de algodon</t>
  </si>
  <si>
    <t>Discos para brillar y o pulir elaborados con materiales textiles</t>
  </si>
  <si>
    <t>Acolchados de tela</t>
  </si>
  <si>
    <t>Tejidos aterciopelados de punto</t>
  </si>
  <si>
    <t>Tejidos de punto de algodon</t>
  </si>
  <si>
    <t>Tejidos tubulares de algodon</t>
  </si>
  <si>
    <t>Tejidos de punto de fibras artificiales y o sinteticas</t>
  </si>
  <si>
    <t>Tejidos tubulares de fibras artificiales y o sinteticas</t>
  </si>
  <si>
    <t>Tejidos de punto de fibras artificiales y o sinteticas mezclados tenidos y o estampados</t>
  </si>
  <si>
    <t>Tejidos tubulares de lana</t>
  </si>
  <si>
    <t>Tejidos de punto de lana</t>
  </si>
  <si>
    <t>Tejidos angostos elasticos de fibras con hilos de caucho</t>
  </si>
  <si>
    <t>Tejidos anchos elasticos de fibras textiles con hilos de caucho</t>
  </si>
  <si>
    <t>Pasamaneria de tejido de punto</t>
  </si>
  <si>
    <t>Tejidos de punto y algodon mezclados con otras fibras textiles</t>
  </si>
  <si>
    <t>Tejidos de punto de algodon tenidos o estampados</t>
  </si>
  <si>
    <t>Calceteria para hombres de punto</t>
  </si>
  <si>
    <t>Calceteria para ninos de punto</t>
  </si>
  <si>
    <t>Calceteria para mujer de punto</t>
  </si>
  <si>
    <t>Medias de nailon para mujer de punto</t>
  </si>
  <si>
    <t>Medias pantalon de punto</t>
  </si>
  <si>
    <t>Medias para varices de punto</t>
  </si>
  <si>
    <t>Prendas de vestir de fibras artificiales y sinteticas en tejidos de punto para hombre</t>
  </si>
  <si>
    <t>Prendas exteriores de algodon en tejido de punto para hombre</t>
  </si>
  <si>
    <t>Prendas exteriores de algodon en tejido de punto para nino</t>
  </si>
  <si>
    <t>Ruanas de lana para hombre</t>
  </si>
  <si>
    <t>Ropa interior calzoncillos de algodon en tejido de punto para hombre</t>
  </si>
  <si>
    <t>Ropa interior calzoncillos de algodon en tejido de punto para nino</t>
  </si>
  <si>
    <t>Ropa interior calzoncillos de fibras artificiales y sinteticas en tejido de punto para hombre</t>
  </si>
  <si>
    <t>Ropa interior calzoncillos de fibras artificiales y sinteticas en tejido de punto para nino</t>
  </si>
  <si>
    <t>Camisas de fibras artificiales y sinteticas en tejido de punto para hombre</t>
  </si>
  <si>
    <t>Camisas de fibras artificiales y sinteticas en tejido de punto para nino</t>
  </si>
  <si>
    <t>Prendas de vestir de lana en tejido de punto para mujer</t>
  </si>
  <si>
    <t>Prendas de vestir de lana en tejido de punto para nina</t>
  </si>
  <si>
    <t>Prendas de vestir de fibras artificiales y sinteticas en tejido de punto para mujer</t>
  </si>
  <si>
    <t>Prendas de vestir de fibras artificiales y sinteticas en tejido de punto para nina</t>
  </si>
  <si>
    <t>Prendas de vestir de fibras mezcladas en tejido de punto para mujer</t>
  </si>
  <si>
    <t>Vestidos de fibras artificiales o sinteticas en tejido de punto para mujer</t>
  </si>
  <si>
    <t>Prendas exteriores de algodon en tejido de punto para mujer</t>
  </si>
  <si>
    <t>Prendas exteriores de algodon en tejido de punto para nina</t>
  </si>
  <si>
    <t>Ruanas de lana y similares para mujer</t>
  </si>
  <si>
    <t>Prendas exteriores de fibras artificiales y sinteticas en tejidos de punto para mujer</t>
  </si>
  <si>
    <t>Ropa interior de fibras artificiales y sinteticas en tejido de punto para mujer</t>
  </si>
  <si>
    <t>Ropa para dormir de fibras artificiales y sinteticas en tejido de punto para mujer</t>
  </si>
  <si>
    <t>Ropa interior de fibras artificiales y sinteticas en tejido de punto para nina</t>
  </si>
  <si>
    <t>Blusas de fibras artificiales y sinteticas en tejido de punto para mujer</t>
  </si>
  <si>
    <t>Ropa interior de algodon en tejido de punto para mujer</t>
  </si>
  <si>
    <t>Ropa interior de algodon en tejido de punto para nina</t>
  </si>
  <si>
    <t>Camiseta interior de algodon de punto</t>
  </si>
  <si>
    <t>Sueteres de algodon</t>
  </si>
  <si>
    <t>Sueteres de lana</t>
  </si>
  <si>
    <t>Sueteres de fibras artificiales y sinteticas</t>
  </si>
  <si>
    <t>Chalecos de tejido n c p para hombre</t>
  </si>
  <si>
    <t>Chalecos de punto n c p para dama</t>
  </si>
  <si>
    <t>Ropa para bebe en fibras artificiales o sinteticas en tejido de punto</t>
  </si>
  <si>
    <t>Vestidos para bebe</t>
  </si>
  <si>
    <t>Busos de algodon perchado para deporte</t>
  </si>
  <si>
    <t>Vestidos de bano para hombre</t>
  </si>
  <si>
    <t>Vestidos de bano para nina</t>
  </si>
  <si>
    <t>Vestidos de bano para nino</t>
  </si>
  <si>
    <t>Vestidos de bano para mujer</t>
  </si>
  <si>
    <t>Sudaderas</t>
  </si>
  <si>
    <t>Prendas de vestir termicas especiales para practica de camping montanismo y similares</t>
  </si>
  <si>
    <t>Pretinas punos cuellos y similares de punto</t>
  </si>
  <si>
    <t>Piezas cortadas para confeccionar prendas de vestir de tejido de punto</t>
  </si>
  <si>
    <t>Vestidos de pano para hombre</t>
  </si>
  <si>
    <t>Vestidos de pano para nino</t>
  </si>
  <si>
    <t>Vestidos de tejidos sinteticos para hombre</t>
  </si>
  <si>
    <t>Vestidos de tejidos sinteticos para nino</t>
  </si>
  <si>
    <t>Vestidos de tejidos de algodon para hombre</t>
  </si>
  <si>
    <t>Vestidos de tejidos de algodon para nino</t>
  </si>
  <si>
    <t>Vestidos en lino para hombre</t>
  </si>
  <si>
    <t>Vestidos en lino para nino</t>
  </si>
  <si>
    <t>Pantalones de pano para hombre</t>
  </si>
  <si>
    <t>Pantalones de pano para nino</t>
  </si>
  <si>
    <t>Pantalones de tejidos sinteticos para hombre</t>
  </si>
  <si>
    <t>Pantalones de tejidos sinteticos para nino</t>
  </si>
  <si>
    <t>Pantalones de tejidos de algodon para hombre</t>
  </si>
  <si>
    <t>Pantalones de tejidos de algodon para nino</t>
  </si>
  <si>
    <t>Yines para hombre</t>
  </si>
  <si>
    <t>Yines para nino</t>
  </si>
  <si>
    <t>Chaquetas o sacos excepto de cuero y plastico para hombre</t>
  </si>
  <si>
    <t>Chaquetas o sacos excepto de cuero y plastico para nino</t>
  </si>
  <si>
    <t>Chompas y prendas similares para hombre</t>
  </si>
  <si>
    <t>Chompas y prendas similares para nino</t>
  </si>
  <si>
    <t>Sobretodos de pano para hombre</t>
  </si>
  <si>
    <t>Sobretodos de pano para nino</t>
  </si>
  <si>
    <t>Gabardinas para hombre</t>
  </si>
  <si>
    <t>Gabardinas para nino</t>
  </si>
  <si>
    <t>Pantalones de tejidos planos de fibras mezcladas para hombre</t>
  </si>
  <si>
    <t>Pantalones de tejidos planos de fibras mezcladas para nino</t>
  </si>
  <si>
    <t xml:space="preserve">Overoles para hombre prenda de vestir </t>
  </si>
  <si>
    <t xml:space="preserve">Overoles para nino prenda de vestir </t>
  </si>
  <si>
    <t>Vestidos de pana para hombre</t>
  </si>
  <si>
    <t>Pantalones de tejidos planos n c p para hombre</t>
  </si>
  <si>
    <t>Pantalones de tejidos planos n c p para nino</t>
  </si>
  <si>
    <t>Ropa interior de tejidos planos de algodon para hombre</t>
  </si>
  <si>
    <t>Ropa interior de tejidos planos de algodon para nino</t>
  </si>
  <si>
    <t>Pijamas de algodon para hombre</t>
  </si>
  <si>
    <t>Pijamas de algodon para nino</t>
  </si>
  <si>
    <t>Batas de casa y bano para hombre</t>
  </si>
  <si>
    <t>Batas de casa y bano para nino</t>
  </si>
  <si>
    <t>Pijamas de fibras artificiales y sinteticas para hombre</t>
  </si>
  <si>
    <t>Pijamas de fibras artificiales y sinteticas para nino</t>
  </si>
  <si>
    <t>Ropa interior de tejidos planos de fibras artificiales y sinteticas para hombre</t>
  </si>
  <si>
    <t>Ropa interior de tejidos planos de fibras artificiales y sinteticas para nino</t>
  </si>
  <si>
    <t>Camisas de tejidos planos de algodon para hombre</t>
  </si>
  <si>
    <t>Camisas de tejidos planos de algodon para nino</t>
  </si>
  <si>
    <t>Camisas de tejidos planos de fibras artificiales y sinteticas para hombre</t>
  </si>
  <si>
    <t>Camisas de tejidos planos de fibras artificiales y sinteticas para nino</t>
  </si>
  <si>
    <t>Camisas de tejidos planos mezclados para nino</t>
  </si>
  <si>
    <t>Camisas de tejidos planos mezclados para hombre</t>
  </si>
  <si>
    <t>Camisas de pano para hombre</t>
  </si>
  <si>
    <t>Camisetas de tejido plano de algodon</t>
  </si>
  <si>
    <t>Camisetas de tejido de fibras artificiales o sinteticas</t>
  </si>
  <si>
    <t>Vestidos de pano para mujer</t>
  </si>
  <si>
    <t>Vestidos de pano para nina</t>
  </si>
  <si>
    <t>Vestidos de tejidos planos de fibras artificiales o sinteticas para mujer</t>
  </si>
  <si>
    <t>Vestidos de tejidos planos de fibras artificiales o sinteticas para nina</t>
  </si>
  <si>
    <t>Vestidos de tejidos de algodon para mujer</t>
  </si>
  <si>
    <t>Vestidos de tejidos de algodon para nina</t>
  </si>
  <si>
    <t>Vestidos de tejidos planos de fibras mezcladas para mujer</t>
  </si>
  <si>
    <t>Vestidos de tejidos planos de fibras mezcladas para nina</t>
  </si>
  <si>
    <t>Pantalones o slaks de pano para mujer</t>
  </si>
  <si>
    <t>Pantalones o slaks de tejidos planos de fibras artificiales o sinteticas para mujer</t>
  </si>
  <si>
    <t>Pantalones o slaks de tejidos planos de fibras mezcladas para mujer</t>
  </si>
  <si>
    <t>Pantalones de tejidos planos de fibras mezcladas para nina</t>
  </si>
  <si>
    <t>Chaquetas o sacos excepto de cuero y plastico para mujer</t>
  </si>
  <si>
    <t>Chaquetas o sacos excepto de cuero y plastico para nina</t>
  </si>
  <si>
    <t>Abrigos de pano para mujer</t>
  </si>
  <si>
    <t>Abrigos de pano para nina</t>
  </si>
  <si>
    <t>Gabardinas para mujer</t>
  </si>
  <si>
    <t>Gabardinas para nina</t>
  </si>
  <si>
    <t>Pantalones o slaks de tejidos planos de algodon para mujer</t>
  </si>
  <si>
    <t>Pantalones o slaks de tejidos planos de algodon para nina</t>
  </si>
  <si>
    <t>Yines para mujer</t>
  </si>
  <si>
    <t>Yines para nina</t>
  </si>
  <si>
    <t xml:space="preserve">Overoles para mujer prenda de vestir </t>
  </si>
  <si>
    <t xml:space="preserve">Overoles para nina prenda de vestir </t>
  </si>
  <si>
    <t>Faldas de pano</t>
  </si>
  <si>
    <t>Conjuntos de tejidos planos de fibras mezcladas para mujer</t>
  </si>
  <si>
    <t>Conjuntos de tejidos planos de fibras mezcladas para nina</t>
  </si>
  <si>
    <t>Pantalones o slaks en lino para mujer</t>
  </si>
  <si>
    <t>Faldas de tejidos planos de algodon</t>
  </si>
  <si>
    <t>Faldas de lino para dama</t>
  </si>
  <si>
    <t>Faldas para nina</t>
  </si>
  <si>
    <t>Vestidos conjuntos de tejidos planos mezclados para nina</t>
  </si>
  <si>
    <t>Faldas de tejidos planos n c p para mujer o nina</t>
  </si>
  <si>
    <t>Blusas y camisas de tejidos planos mezclados para mujer</t>
  </si>
  <si>
    <t>Blusas camisas para nina</t>
  </si>
  <si>
    <t>Blusas y camisas de algodon para mujer</t>
  </si>
  <si>
    <t>Blusas y camisas en lino para mujer</t>
  </si>
  <si>
    <t>Ropa interior de tejidos planos de algodon para mujer</t>
  </si>
  <si>
    <t>Ropa interior de tejidos planos de algodon para nina</t>
  </si>
  <si>
    <t>Ropa interior de tejidos planos de fibras artificiales y sinteticas para mujer</t>
  </si>
  <si>
    <t>Ropa interior de tejidos planos de fibras artificiales y sinteticas para nina</t>
  </si>
  <si>
    <t>Ropa de dormir de tejidos planos de algodon para mujer</t>
  </si>
  <si>
    <t>Ropa de dormir de tejidos planos de algodon para nina</t>
  </si>
  <si>
    <t>Ropa de dormir de tejidos planos de fibras artificiales y sinteticas para mujer</t>
  </si>
  <si>
    <t>Ropa de dormir de tejidos planos de fibras artificiales y sinteticas para nina</t>
  </si>
  <si>
    <t>Batas de casa y bano para mujer</t>
  </si>
  <si>
    <t>Batas de casa y bano para nina</t>
  </si>
  <si>
    <t>Camisas de pano para mujer</t>
  </si>
  <si>
    <t>Panales de tela</t>
  </si>
  <si>
    <t>Prendas n c p para bebe</t>
  </si>
  <si>
    <t>Ropa de deporte para hombre</t>
  </si>
  <si>
    <t>Ropa de deporte para nino</t>
  </si>
  <si>
    <t>Ropa de deporte para mujer</t>
  </si>
  <si>
    <t>Ropa de deporte para nina</t>
  </si>
  <si>
    <t>Pantalonetas chores bermudas y similares para deporte</t>
  </si>
  <si>
    <t>Habitos para religiosas</t>
  </si>
  <si>
    <t>Disfraces</t>
  </si>
  <si>
    <t>Trajes para teatro</t>
  </si>
  <si>
    <t>Uniformes de trabajo</t>
  </si>
  <si>
    <t>Overoles para trabajo</t>
  </si>
  <si>
    <t>Delantales</t>
  </si>
  <si>
    <t>Blusas de trabajo para mujer</t>
  </si>
  <si>
    <t>Blusas de trabajo para hombre</t>
  </si>
  <si>
    <t>Chalecos antibalas hechos principalmente de pelicula plastica</t>
  </si>
  <si>
    <t>Blusas para medicos y afines</t>
  </si>
  <si>
    <t>Fajas y corses no ortopedicos</t>
  </si>
  <si>
    <t>Brasieres</t>
  </si>
  <si>
    <t>Ligueros</t>
  </si>
  <si>
    <t>Partes para corseteria</t>
  </si>
  <si>
    <t>Tirantes</t>
  </si>
  <si>
    <t>Ligas</t>
  </si>
  <si>
    <t>Copas prehormadas para brasier</t>
  </si>
  <si>
    <t>Cinturones de material textil</t>
  </si>
  <si>
    <t>Guantes de algodon</t>
  </si>
  <si>
    <t>Guantes de fibras artificiales y sinteticas</t>
  </si>
  <si>
    <t>Corbatas</t>
  </si>
  <si>
    <t>Panuelos</t>
  </si>
  <si>
    <t>Panoletas</t>
  </si>
  <si>
    <t>Chales y similares</t>
  </si>
  <si>
    <t>Panolones de lana</t>
  </si>
  <si>
    <t>Panolones de algodon</t>
  </si>
  <si>
    <t>Bufandas y prendas similares de lana</t>
  </si>
  <si>
    <t>Cinturones de lona</t>
  </si>
  <si>
    <t>Cinturones elasticos</t>
  </si>
  <si>
    <t>Bufandas y accesorios similares de tejidos planos</t>
  </si>
  <si>
    <t>Chalecos y prendas similares de tejidos planos</t>
  </si>
  <si>
    <t>Vestidos de cuero</t>
  </si>
  <si>
    <t>Abrigos de cuero</t>
  </si>
  <si>
    <t>Chalecos de cuero</t>
  </si>
  <si>
    <t>Chaquetas de cueros artificiales para hombre</t>
  </si>
  <si>
    <t>Chaquetas de cueros artificiales para nino</t>
  </si>
  <si>
    <t>Chaquetas de cueros artificiales para mujer</t>
  </si>
  <si>
    <t>Faldas de cuero</t>
  </si>
  <si>
    <t>Pantalones de cuero</t>
  </si>
  <si>
    <t>Chaquetas de cuero</t>
  </si>
  <si>
    <t>Vestuario industrial de cuero</t>
  </si>
  <si>
    <t>Prendas de vestir n c p de cueros artificiales</t>
  </si>
  <si>
    <t>Prendas de vestir n c p de cuero</t>
  </si>
  <si>
    <t>Cinturones de cuero</t>
  </si>
  <si>
    <t>Guantes de cuero</t>
  </si>
  <si>
    <t>Cinturones de plastico</t>
  </si>
  <si>
    <t>Prendas de vestir en material plastico</t>
  </si>
  <si>
    <t>Ropa interior de material plastico</t>
  </si>
  <si>
    <t>Hombreras de plastico espumado flexible</t>
  </si>
  <si>
    <t>Guantes plasticos desechables</t>
  </si>
  <si>
    <t>Impermeables para hombre</t>
  </si>
  <si>
    <t>Impermeables para nino</t>
  </si>
  <si>
    <t>Impermeables para mujer</t>
  </si>
  <si>
    <t>Impermeables para nina</t>
  </si>
  <si>
    <t>Formas campanas de fieltro de pelos finos para sombreros</t>
  </si>
  <si>
    <t>Formas campanas de fieltro de lana para sombreros</t>
  </si>
  <si>
    <t>Sombreros de fieltro de pelos finos para hombre</t>
  </si>
  <si>
    <t>Sombreros de fieltro de lana para hombre</t>
  </si>
  <si>
    <t>Sombreros de pano y telas para hombre</t>
  </si>
  <si>
    <t>Sombreros para nino</t>
  </si>
  <si>
    <t>Sombreros para mujer</t>
  </si>
  <si>
    <t>Sombreros de paja fique y otras fibras duras vegetales</t>
  </si>
  <si>
    <t>Boinas y cachuchas</t>
  </si>
  <si>
    <t>Otros tocados excepto los elaborados en caucho o plastico cascos de seguridad y otros tocados elaborados de asbesto  bandas para la cabeza revestimientos cubiertas o moldes para sombreros marcos para sombreros viseras y barboquejos para sombreros y demas.</t>
  </si>
  <si>
    <t>Pieles curtidas de vicuna</t>
  </si>
  <si>
    <t>Pieles curtidas de conejo</t>
  </si>
  <si>
    <t>Pieles curtidas de caiman</t>
  </si>
  <si>
    <t>Pieles curtidas de animales de caza</t>
  </si>
  <si>
    <t>Pieles curtidas de ganado vacuno</t>
  </si>
  <si>
    <t>Pieles curtidas de ovinos</t>
  </si>
  <si>
    <t>Pieles curtidas de caprinos</t>
  </si>
  <si>
    <t xml:space="preserve">Pieles curtidas de reptiles n c p </t>
  </si>
  <si>
    <t>Sacos y sacones de piel</t>
  </si>
  <si>
    <t>Capas de piel</t>
  </si>
  <si>
    <t>Estolas de piel</t>
  </si>
  <si>
    <t>Adornos de pieles</t>
  </si>
  <si>
    <t>Mantas de piel</t>
  </si>
  <si>
    <t xml:space="preserve">Articulos de piel n c p </t>
  </si>
  <si>
    <t>Sacos sacones y abrigos de piel artificial</t>
  </si>
  <si>
    <t>Cueros agamuzados</t>
  </si>
  <si>
    <t>Cueros repujados</t>
  </si>
  <si>
    <t>Cueros charolados y barnizados</t>
  </si>
  <si>
    <t>Cueros impermeabilizados</t>
  </si>
  <si>
    <t xml:space="preserve">Cueros curtidos gruesos para suela crupon </t>
  </si>
  <si>
    <t>Cuero curtido delgado de ganado vacuno</t>
  </si>
  <si>
    <t>Vaqueta</t>
  </si>
  <si>
    <t>Carnaza curtida</t>
  </si>
  <si>
    <t>Carnaza semicurtida</t>
  </si>
  <si>
    <t xml:space="preserve">Cuero curtido grueso de ganado vacuno crupon </t>
  </si>
  <si>
    <t>Cuero curtido de oveja</t>
  </si>
  <si>
    <t>Cuero curtido de caprinos</t>
  </si>
  <si>
    <t>Cuero curtido de porcino</t>
  </si>
  <si>
    <t xml:space="preserve">Cuero recuperado aglomerado </t>
  </si>
  <si>
    <t>Pieles de reptil caiman babilla curtidas y terminadas</t>
  </si>
  <si>
    <t>Sillas y galapagos de montar</t>
  </si>
  <si>
    <t>Aperos de cabeza para cabalgadura</t>
  </si>
  <si>
    <t>Arreos y accesorios para cabalgadura</t>
  </si>
  <si>
    <t>Arreos para traccion animal</t>
  </si>
  <si>
    <t>Correas bozales arneses y similares para mascotas</t>
  </si>
  <si>
    <t>Correas bozales arneses y similares para mascotas elaborados en cualquier material excepto cuero</t>
  </si>
  <si>
    <t>Prendas y accesorios de material textil para mascotas</t>
  </si>
  <si>
    <t>Carteras de cuero</t>
  </si>
  <si>
    <t>Billeteras portachequeras y similares de cuero</t>
  </si>
  <si>
    <t>Niqueleras cigarrilleras y similares de cuero</t>
  </si>
  <si>
    <t>Llaveros de cuero</t>
  </si>
  <si>
    <t>Maletas de cuero</t>
  </si>
  <si>
    <t>Maletines de cuero</t>
  </si>
  <si>
    <t>Portafolios de cuero</t>
  </si>
  <si>
    <t>Neceseres de cuero</t>
  </si>
  <si>
    <t>Bolsas tulas de cuero</t>
  </si>
  <si>
    <t>Portavestidos de cuero</t>
  </si>
  <si>
    <t>Estuches costureros y similares de cuero</t>
  </si>
  <si>
    <t>Fundas de cuero para herramientas y cuchillos</t>
  </si>
  <si>
    <t>Fundas para armas de fuego</t>
  </si>
  <si>
    <t>Estuches de cuero para instrumentos musicales</t>
  </si>
  <si>
    <t>Estuches de cuero para maquinas de escribir computadores y analogos</t>
  </si>
  <si>
    <t>Carteras de material plastico</t>
  </si>
  <si>
    <t>Billeteras portachequeras y similares de material plastico</t>
  </si>
  <si>
    <t>Niqueleras cigarrilleras y similares de material plastico</t>
  </si>
  <si>
    <t>Estuches de material plastico para gafas</t>
  </si>
  <si>
    <t>Maletas de material plastico</t>
  </si>
  <si>
    <t>Maletines de material plastico</t>
  </si>
  <si>
    <t>Portafolios de material plastico</t>
  </si>
  <si>
    <t>Neceseres de material plastico</t>
  </si>
  <si>
    <t>Bolsos de material plastico</t>
  </si>
  <si>
    <t>Estuches costureros y similares de material plastico</t>
  </si>
  <si>
    <t>Fundas de material plastico para herramientas</t>
  </si>
  <si>
    <t>Fundas de material plastico para armas de fuego</t>
  </si>
  <si>
    <t>Estuches de material plastico para instrumentos musicales</t>
  </si>
  <si>
    <t>Estuches de material plastico para maquinas de escribir computadores y analogos</t>
  </si>
  <si>
    <t>Articulos de marroquineria de material plastico</t>
  </si>
  <si>
    <t>Maletines tulas y similares en fibras artificiales y sinteticas</t>
  </si>
  <si>
    <t>Morrales de lona</t>
  </si>
  <si>
    <t>Tulas de lona</t>
  </si>
  <si>
    <t>Carteras y similares elaboradas en tela</t>
  </si>
  <si>
    <t>Panaleras</t>
  </si>
  <si>
    <t>Maletines y similares de lona</t>
  </si>
  <si>
    <t>Estuches portacasetes CD y similares elaborados en cuero artificial</t>
  </si>
  <si>
    <t>Pulsos de cuero para reloj</t>
  </si>
  <si>
    <t>Pulsos de material plastico para relojes</t>
  </si>
  <si>
    <t>Bandas transportadoras de cuero</t>
  </si>
  <si>
    <t>Correas de transmision de cuero</t>
  </si>
  <si>
    <t>Arandelas y otros empaques de cuero</t>
  </si>
  <si>
    <t>Botas licoreras de cuero</t>
  </si>
  <si>
    <t>Objetos de adorno de cuero</t>
  </si>
  <si>
    <t>Cinturones de cuero para seguridad industrial</t>
  </si>
  <si>
    <t>Juguetes caninos de carnaza</t>
  </si>
  <si>
    <t>Marquillas de cuero</t>
  </si>
  <si>
    <t>Forros de cuero para muebles</t>
  </si>
  <si>
    <t>Articulos de cuero para proteccion personal</t>
  </si>
  <si>
    <t>Articulos de cuero para proteccion industrial</t>
  </si>
  <si>
    <t>Partes y accesorios para articulos de proteccion personal</t>
  </si>
  <si>
    <t>albumes portarretratos y similares de cuero</t>
  </si>
  <si>
    <t>Articulos de cuero n c p para uso industrial</t>
  </si>
  <si>
    <t>Articulos n c p de cuero</t>
  </si>
  <si>
    <t>Botas de caucho</t>
  </si>
  <si>
    <t>Calzado de caucho impermeable para hombre</t>
  </si>
  <si>
    <t>Calzado de caucho impermeable para mujer</t>
  </si>
  <si>
    <t>Calzado de caucho impermeable para nino</t>
  </si>
  <si>
    <t>Botas de material plastico</t>
  </si>
  <si>
    <t xml:space="preserve">Pantuflas y similares excepto de cuero </t>
  </si>
  <si>
    <t>Calzado de caucho para bano</t>
  </si>
  <si>
    <t>Calzado de material plastico para bano</t>
  </si>
  <si>
    <t>Calzado de material plastico para hombre</t>
  </si>
  <si>
    <t>Calzado de material plastico para mujer</t>
  </si>
  <si>
    <t>Calzado de material plastico para nino</t>
  </si>
  <si>
    <t>Calzado de material plastico para nina</t>
  </si>
  <si>
    <t>Calzado de cuero para hombre</t>
  </si>
  <si>
    <t>Botas altas de cuero para hombre</t>
  </si>
  <si>
    <t>Calzado de cuero para mujer</t>
  </si>
  <si>
    <t>Botas altas de cuero para mujer</t>
  </si>
  <si>
    <t>Calzado de cuero para nino o nina</t>
  </si>
  <si>
    <t>Pantuflas de cuero</t>
  </si>
  <si>
    <t>Sandalias de cuero</t>
  </si>
  <si>
    <t>Chancletas de cuero</t>
  </si>
  <si>
    <t>Calzado de cuero para colegiales</t>
  </si>
  <si>
    <t>Calzado de cuero para proteccion</t>
  </si>
  <si>
    <t>Calzado de tela para bebe</t>
  </si>
  <si>
    <t>Calzado de textiles y caucho para hombre</t>
  </si>
  <si>
    <t>Calzado de textiles y caucho para mujer</t>
  </si>
  <si>
    <t>Calzado de textiles y caucho para ninos</t>
  </si>
  <si>
    <t>Calzado de textiles y plastico para hombre</t>
  </si>
  <si>
    <t>Calzado de textiles y plastico para mujer</t>
  </si>
  <si>
    <t>Calzado de textiles y plastico para ninos</t>
  </si>
  <si>
    <t xml:space="preserve">Botas de esquiar botas para tabla de esquiar y calzado para esquiar a campo traviesa cross country </t>
  </si>
  <si>
    <t>Zapatillas de tenis zapatillas de baloncesto zapatillas de gimnasia zapatillas de entrenamiento y zapatillas analogas</t>
  </si>
  <si>
    <t>Guayos de cuero</t>
  </si>
  <si>
    <t>Calzado deportivo de cuero</t>
  </si>
  <si>
    <t>Calzado de caucho para deporte</t>
  </si>
  <si>
    <t>Botas de caucho y o plastico con puntera y o plantilla de acero</t>
  </si>
  <si>
    <t>Alpargatas y cotizas</t>
  </si>
  <si>
    <t xml:space="preserve">Calzado para proteccion excepto de cuero </t>
  </si>
  <si>
    <t>Cortes capelladas de cuero para calzado</t>
  </si>
  <si>
    <t>Suelas de cuero</t>
  </si>
  <si>
    <t>Viras para calzado</t>
  </si>
  <si>
    <t>Partes de cuero para calzado</t>
  </si>
  <si>
    <t>Capelladas de lona para calzado</t>
  </si>
  <si>
    <t>Cortes de lona para calzado</t>
  </si>
  <si>
    <t>Partes para calzado elaboradas en lamina prensada odena</t>
  </si>
  <si>
    <t xml:space="preserve">Tacones en lamina prensada odena </t>
  </si>
  <si>
    <t>Partes metalicas para tacones</t>
  </si>
  <si>
    <t>Punteras metalicas para calzado</t>
  </si>
  <si>
    <t>Suelas de poliuretano</t>
  </si>
  <si>
    <t>Tacones de madera</t>
  </si>
  <si>
    <t>Suelas de caucho</t>
  </si>
  <si>
    <t>Tacones de caucho</t>
  </si>
  <si>
    <t>Tapas de caucho para calzado</t>
  </si>
  <si>
    <t>Partes de caucho para calzado</t>
  </si>
  <si>
    <t>Plantillas de plastico espumado flexible para calzado</t>
  </si>
  <si>
    <t>Suelas de material plastico</t>
  </si>
  <si>
    <t>Tacones de material plastico</t>
  </si>
  <si>
    <t>Partes de material plastico para calzado</t>
  </si>
  <si>
    <t>Madera de conifera aserrada</t>
  </si>
  <si>
    <t>Madera de conifera acepillada</t>
  </si>
  <si>
    <t xml:space="preserve">Madera de conifera para lapices tablillas para la fabricacion de lapices </t>
  </si>
  <si>
    <t>Madera aserrada de no conifera</t>
  </si>
  <si>
    <t>Madera acepillada de no conifera</t>
  </si>
  <si>
    <t xml:space="preserve">Madera de no conifera para lapices tablillas para la fabricacion de lapices </t>
  </si>
  <si>
    <t>Traviesas durmientes de madera para vias de ferrocarril o de tranvia sin impregnar</t>
  </si>
  <si>
    <t>Moldura de madera de conifera en blanco marqueteria</t>
  </si>
  <si>
    <t>Liston de madera de conifera para enchapados</t>
  </si>
  <si>
    <t>Tablas de parquet de madera de conifera</t>
  </si>
  <si>
    <t>Liston machihembrado de madera de conifera</t>
  </si>
  <si>
    <t>Moldura de madera de conifera terminada marqueteria</t>
  </si>
  <si>
    <t>Tablillas de madera de conifera para persianas</t>
  </si>
  <si>
    <t>Moldura de madera de bambu en blanco marqueteria</t>
  </si>
  <si>
    <t>Liston de madera de bambu para enchapados</t>
  </si>
  <si>
    <t>Tablas de parquet de madera de bambu</t>
  </si>
  <si>
    <t>Liston machihembrado de madera de bambu</t>
  </si>
  <si>
    <t>Moldura de madera de bambu terminada marqueteria</t>
  </si>
  <si>
    <t>Tablillas de madera de bambu para persianas</t>
  </si>
  <si>
    <t>Moldura de otra madera en blanco marqueteria</t>
  </si>
  <si>
    <t>Liston de otra madera para enchapados</t>
  </si>
  <si>
    <t>Tablas de parquet de otra madera</t>
  </si>
  <si>
    <t>Liston machihembrado de otra madera</t>
  </si>
  <si>
    <t>Moldura de otra madera terminada marqueteria</t>
  </si>
  <si>
    <t>Tablillas de otra madera para persianas</t>
  </si>
  <si>
    <t>Lana de madera viruta de madera</t>
  </si>
  <si>
    <t>Madera en astillas</t>
  </si>
  <si>
    <t>Madera en particulas</t>
  </si>
  <si>
    <t>Madera inmunizada</t>
  </si>
  <si>
    <t>Postes inmunizados de madera</t>
  </si>
  <si>
    <t>Durmientes traviesas de madera impregnada para vias de ferrocarril o tranvia</t>
  </si>
  <si>
    <t xml:space="preserve">Flejes de madera rodrigones hendidos y estacas Madera sin elaborar </t>
  </si>
  <si>
    <t>Madera de conifera contrachapada en m2</t>
  </si>
  <si>
    <t>Madera de conifera contrachapada en m3</t>
  </si>
  <si>
    <t>Madera de no conifera contrachapada en m2</t>
  </si>
  <si>
    <t>Madera de no conifera contrachapada en m3</t>
  </si>
  <si>
    <t>Laminas chapadas de madera de coniferas m2</t>
  </si>
  <si>
    <t>Laminas chapadas de madera de coniferas m3</t>
  </si>
  <si>
    <t>Laminas chapadas de madera de no coniferas m2</t>
  </si>
  <si>
    <t>Laminas chapadas de madera de no coniferas m3</t>
  </si>
  <si>
    <t>Tableros de particulas de madera aglomerada m2</t>
  </si>
  <si>
    <t>Laminas de particulas de madera aglomerada recubiertas con otros materiales m2</t>
  </si>
  <si>
    <t>Tableros de particulas de madera aglomerada m3</t>
  </si>
  <si>
    <t>Laminas de particulas de madera aglomerada recubiertas con otros materiales m3</t>
  </si>
  <si>
    <t>Tableros de fibra orientada OSB de madera aglomerada m2</t>
  </si>
  <si>
    <t>Laminas de fibra orientada OSB de madera aglomerada recubiertas con otros materiales m2</t>
  </si>
  <si>
    <t>Tableros de fibra orientada OSB de madera aglomerada m3</t>
  </si>
  <si>
    <t>Laminas de fibra orientada OSB de madera aglomerada recubiertas con otros materiales m3</t>
  </si>
  <si>
    <t>Tableros de materiales lenosos de madera aglomerada m2</t>
  </si>
  <si>
    <t>Laminas de materiales lenosos de madera aglomerada recubiertas con otros materiales m2</t>
  </si>
  <si>
    <t>Tableros de materiales lenosos de madera aglomerada m3</t>
  </si>
  <si>
    <t>Laminas de materiales lenosos de madera aglomerada recubiertas con otros materiales m3</t>
  </si>
  <si>
    <t>Tableros de fibra de madera MDF Kg</t>
  </si>
  <si>
    <t>Tableros de fibra de madera MDF m3</t>
  </si>
  <si>
    <t xml:space="preserve">Tableros de fibra de madera excepto MDF </t>
  </si>
  <si>
    <t>Madera contrachapada paneles de madera chapada y madera laminada similar de bambu</t>
  </si>
  <si>
    <t>Lamina de madera no contrachapada de un grosor maximo de 6 mm de madera de conifera</t>
  </si>
  <si>
    <t>Laminilla radica de madera para enchape de muebles de un grosor maximo de 6 mm de madera de conifera</t>
  </si>
  <si>
    <t>Lamina de madera no contrachapada de un grosor maximo de 6 mm de madera de no conifera</t>
  </si>
  <si>
    <t>Laminilla radica de madera para enchape de muebles de un grosor maximo de 6 mm de madera de no conifera</t>
  </si>
  <si>
    <t xml:space="preserve">Madera densificada compactada </t>
  </si>
  <si>
    <t>Baldosas en madera aglomerada</t>
  </si>
  <si>
    <t>Cielos rasos de madera aglomerada recubiertos con otros materiales</t>
  </si>
  <si>
    <t>Puertas de madera</t>
  </si>
  <si>
    <t>Ventanas de madera</t>
  </si>
  <si>
    <t>Marcos para puertas y ventanas</t>
  </si>
  <si>
    <t>Tableros de madera para puerta</t>
  </si>
  <si>
    <t>Parquet</t>
  </si>
  <si>
    <t>Divisiones de madera</t>
  </si>
  <si>
    <t>Escaleras de madera</t>
  </si>
  <si>
    <t>Barandas de madera</t>
  </si>
  <si>
    <t>Pasamanos de madera</t>
  </si>
  <si>
    <t>Cielorrasos de madera</t>
  </si>
  <si>
    <t>Partes estructurales en madera para eventos decoracion y publicidad</t>
  </si>
  <si>
    <t>Obras n c p de madera para construccion</t>
  </si>
  <si>
    <t>Cajas de madera para empaques</t>
  </si>
  <si>
    <t>Canastas de madera</t>
  </si>
  <si>
    <t>Cajitas de madera para empaques</t>
  </si>
  <si>
    <t>Carretes de madera</t>
  </si>
  <si>
    <t>Accesorios en madera para transporte de mercancias estibas</t>
  </si>
  <si>
    <t>Cubas de madera</t>
  </si>
  <si>
    <t>Barriles de madera</t>
  </si>
  <si>
    <t>Mangos de madera</t>
  </si>
  <si>
    <t>Mangos para escobas y similares</t>
  </si>
  <si>
    <t>Mangos para sellos brochas y similares</t>
  </si>
  <si>
    <t>Hormas de madera para calzado</t>
  </si>
  <si>
    <t>Cucharas y articulos analogos de madera</t>
  </si>
  <si>
    <t>Rodillos de madera</t>
  </si>
  <si>
    <t>Partes de vajilla de madera</t>
  </si>
  <si>
    <t xml:space="preserve">Utensilios de madera n c p </t>
  </si>
  <si>
    <t>Articulos de madera tallada para adorno</t>
  </si>
  <si>
    <t>Estuches para joyas</t>
  </si>
  <si>
    <t>Marcos de madera para cuadros y espejos</t>
  </si>
  <si>
    <t>Bastidores de madera</t>
  </si>
  <si>
    <t>Persianas de madera</t>
  </si>
  <si>
    <t>Poleas y similares de madera</t>
  </si>
  <si>
    <t>Lanzaderas de madera</t>
  </si>
  <si>
    <t>Escaleras de mano de madera</t>
  </si>
  <si>
    <t>Moldes en madera para usos industriales</t>
  </si>
  <si>
    <t>Palillos de madera para dientes</t>
  </si>
  <si>
    <t>Aplicadores bajalenguas y otros para usos higienicos de madera</t>
  </si>
  <si>
    <t>Paletas y palitos de madera para confites y helados</t>
  </si>
  <si>
    <t>Palitos de madera para chuzos pinchos y similares</t>
  </si>
  <si>
    <t>Perillas de madera para cerradura</t>
  </si>
  <si>
    <t>Tacos de madera</t>
  </si>
  <si>
    <t>Palitos de madera para la elaboracion de fosforos</t>
  </si>
  <si>
    <t>Formas didacticas en madera</t>
  </si>
  <si>
    <t>Ganchos de madera para ropa</t>
  </si>
  <si>
    <t xml:space="preserve">Artefactos de madera para uso industrial n c p </t>
  </si>
  <si>
    <t xml:space="preserve">Articulos de madera n c p </t>
  </si>
  <si>
    <t>Corcho en barras y laminas no aglomerado</t>
  </si>
  <si>
    <t>Corcho granulado</t>
  </si>
  <si>
    <t>Corcho aglomerado en barras o laminas</t>
  </si>
  <si>
    <t>Tapones de corcho</t>
  </si>
  <si>
    <t>Empaques de corcho</t>
  </si>
  <si>
    <t>Laminados de corcho con otros materiales</t>
  </si>
  <si>
    <t>Tableros o carteleras de corcho</t>
  </si>
  <si>
    <t xml:space="preserve">Articulos de corcho n c p </t>
  </si>
  <si>
    <t>Esteras de fibras duras vegetales</t>
  </si>
  <si>
    <t xml:space="preserve">Canastas de mimbre cana etc </t>
  </si>
  <si>
    <t>Marcos apliques y articulos para decoracion en mimbre bambu y similares</t>
  </si>
  <si>
    <t>Carteras y similares elaboradas en fibras duras vegetales</t>
  </si>
  <si>
    <t>Articulos de aseo personal en estropajo mezclado con fibras textiles</t>
  </si>
  <si>
    <t xml:space="preserve">Articulos de mimbre cana etc  n c p </t>
  </si>
  <si>
    <t>Pulpa quimica de madera soluble</t>
  </si>
  <si>
    <t xml:space="preserve">Pasta o pulpa quimica de madera de coniferas cruda a la sosa o al sulfato excepto soluble </t>
  </si>
  <si>
    <t xml:space="preserve">Pasta o pulpa quimica de madera distinta de coniferas cruda a la sosa o al sulfato excepto soluble </t>
  </si>
  <si>
    <t xml:space="preserve">Pasta o pulpa quimica de madera de coniferas semiblanqueada o blanqueada a la sosa o al sulfato excepto soluble </t>
  </si>
  <si>
    <t xml:space="preserve">Pasta o pulpa quimica de madera distinta de coniferas semiblanqueada o blanqueada a la sosa o al sulfato excepto soluble </t>
  </si>
  <si>
    <t>Pasta o pulpa mecanica de madera</t>
  </si>
  <si>
    <t>Pasta o pulpa semiquimica de madera</t>
  </si>
  <si>
    <t>Pulpa quimica y semiquimica de bagazos de cana</t>
  </si>
  <si>
    <t>Pastas o pulpas de otras fibras n c p para papel</t>
  </si>
  <si>
    <t>Papel periodico kg</t>
  </si>
  <si>
    <t>Papel periodico resmas</t>
  </si>
  <si>
    <t xml:space="preserve">Papeles y cartones fabricados a mano hoja a hoja </t>
  </si>
  <si>
    <t>Papel bond</t>
  </si>
  <si>
    <t>Papel offset</t>
  </si>
  <si>
    <t>Papel avion</t>
  </si>
  <si>
    <t>Papel de copia manifold</t>
  </si>
  <si>
    <t>Papel para cuadernos</t>
  </si>
  <si>
    <t>Cartulina opalina</t>
  </si>
  <si>
    <t>Cartulina bristol</t>
  </si>
  <si>
    <t>Papel para heliografo</t>
  </si>
  <si>
    <t>Papel biblia y similares para agendas</t>
  </si>
  <si>
    <t>Rollos de papel para telex y usos analogos</t>
  </si>
  <si>
    <t>Papel base para papel carbon</t>
  </si>
  <si>
    <t>Papeles y cartulinas satinados</t>
  </si>
  <si>
    <t>Papel de seguridad</t>
  </si>
  <si>
    <t xml:space="preserve">Papeles especiales para impresion n c p </t>
  </si>
  <si>
    <t xml:space="preserve">Cartulina n c p </t>
  </si>
  <si>
    <t xml:space="preserve">Papeles n c p </t>
  </si>
  <si>
    <t>Papel bond venta al por menor</t>
  </si>
  <si>
    <t>Papel offset Venta al por menor</t>
  </si>
  <si>
    <t>Papel de copia manifold Venta al por menor</t>
  </si>
  <si>
    <t>Cartulina opalina Venta al por menor</t>
  </si>
  <si>
    <t>Papel para escritorio sin impresion Venta al por menor</t>
  </si>
  <si>
    <t>Papeles y cartulinas satinados Venta al por menor</t>
  </si>
  <si>
    <t>Papel biblia y similares para agendas Venta al por menor</t>
  </si>
  <si>
    <t>Cartulina Bristol Venta al por menor</t>
  </si>
  <si>
    <t>Tarjetas para tabulacion Venta al por menor</t>
  </si>
  <si>
    <t>Papel de seguridad Venta al por menor</t>
  </si>
  <si>
    <t>Papel especial para impresion n c p Venta al por menor</t>
  </si>
  <si>
    <t>Papel del tipo utilizado para papel higienico</t>
  </si>
  <si>
    <t>Papel para servilletas toallas y similares</t>
  </si>
  <si>
    <t xml:space="preserve">Papel liner kraft liner </t>
  </si>
  <si>
    <t>Papel kraft</t>
  </si>
  <si>
    <t>Carton kraft</t>
  </si>
  <si>
    <t>Papel manila</t>
  </si>
  <si>
    <t>Papel corrugado medio bogus</t>
  </si>
  <si>
    <t xml:space="preserve">Papel de fibras recicladas Testliner </t>
  </si>
  <si>
    <t>Papel para cigarrillos arroz</t>
  </si>
  <si>
    <t>Papel sulfito</t>
  </si>
  <si>
    <t>Papel secante</t>
  </si>
  <si>
    <t>Papel para filtro</t>
  </si>
  <si>
    <t>Carton gris</t>
  </si>
  <si>
    <t>Carton fibra</t>
  </si>
  <si>
    <t>Papel cristal glacine</t>
  </si>
  <si>
    <t>Papel de seda</t>
  </si>
  <si>
    <t>Papel apergaminado</t>
  </si>
  <si>
    <t>Papel mantequilla</t>
  </si>
  <si>
    <t xml:space="preserve">Papel resistente a las grasas greaseproof </t>
  </si>
  <si>
    <t>Papel apergaminado venta al por menor</t>
  </si>
  <si>
    <t>Papel mantequilla Papel apergaminado</t>
  </si>
  <si>
    <t>Papel para calcar Papel mantequilla</t>
  </si>
  <si>
    <t>Papel kraft venta al por menor</t>
  </si>
  <si>
    <t>Papel manila Venta al por menor</t>
  </si>
  <si>
    <t>Papeles y cartones mixtos no revestidos en la superficie ni impregnados</t>
  </si>
  <si>
    <t>Papel estampado</t>
  </si>
  <si>
    <t>Papel crepe</t>
  </si>
  <si>
    <t>Carton esmaltado o estucado</t>
  </si>
  <si>
    <t>Cartulina esmaltada o estucada</t>
  </si>
  <si>
    <t>Papel esmaltado estucado o cuche</t>
  </si>
  <si>
    <t>Papel y carton multicapas</t>
  </si>
  <si>
    <t>Papel esmaltado estucado o cuche venta al por menor</t>
  </si>
  <si>
    <t>Carton esmaltado o estucado Venta al por menor</t>
  </si>
  <si>
    <t>Carton parafinado</t>
  </si>
  <si>
    <t xml:space="preserve">Cartulinas impregnadas y revestidas pvp wpc </t>
  </si>
  <si>
    <t>Papel parafinado</t>
  </si>
  <si>
    <t>Papel encerado</t>
  </si>
  <si>
    <t>Papel de calcomania</t>
  </si>
  <si>
    <t>Papel quimico autocopia o autocopiativo kilogramo</t>
  </si>
  <si>
    <t>Papel parafinado impreso</t>
  </si>
  <si>
    <t>Papel plastificado</t>
  </si>
  <si>
    <t>Carton plastificado</t>
  </si>
  <si>
    <t>Carton parafinado y plastificado</t>
  </si>
  <si>
    <t>Papel laminado</t>
  </si>
  <si>
    <t>Papel laminado impreso</t>
  </si>
  <si>
    <t>Papeles impregnados y revestidos incluso autoadhesivos</t>
  </si>
  <si>
    <t>Papel mimeografo resmas</t>
  </si>
  <si>
    <t>Papel termico o termosensible resmas</t>
  </si>
  <si>
    <t>Papel para fax</t>
  </si>
  <si>
    <t>Papel carbon kilos</t>
  </si>
  <si>
    <t>Guatas y napas de celulosa impregnada venta al por menor</t>
  </si>
  <si>
    <t>Papeles impregnados y revestidos incluso autoadhesivos Venta al por menor</t>
  </si>
  <si>
    <t>Papel milimetrado Venta al por menor</t>
  </si>
  <si>
    <t>Papel decorado para regalo Venta al por menor</t>
  </si>
  <si>
    <t>Papel lineado y cuadriculado Venta al por menor</t>
  </si>
  <si>
    <t>Papel con membrete Venta al por menor</t>
  </si>
  <si>
    <t>Papel acanalado</t>
  </si>
  <si>
    <t>Carton acanalado corrugado</t>
  </si>
  <si>
    <t>Sacos de papel multipliegos</t>
  </si>
  <si>
    <t>Bolsas de papel kilos</t>
  </si>
  <si>
    <t>Bolsas de papel miligramos</t>
  </si>
  <si>
    <t>Bolsas de papel impresas</t>
  </si>
  <si>
    <t>Bolsa de papel y carton para kardex</t>
  </si>
  <si>
    <t>Sobres de papel para empaque de alimentos</t>
  </si>
  <si>
    <t>Sacos de papel multipliegos en kilogramos</t>
  </si>
  <si>
    <t>Cajas de carton acanalado en kilogramos</t>
  </si>
  <si>
    <t>Cajas de carton acanalado</t>
  </si>
  <si>
    <t>Tambores y otros envases de carton fibra</t>
  </si>
  <si>
    <t>Cajas plegadizas y estuches de carton</t>
  </si>
  <si>
    <t>Cajas de carton liso en kilogramos</t>
  </si>
  <si>
    <t>Cajas de carton liso</t>
  </si>
  <si>
    <t>Cajas de carton litografiadas</t>
  </si>
  <si>
    <t>Paneles divisiones y particiones de carton para cajas</t>
  </si>
  <si>
    <t>Envases de papel o carton impermeabilizados kg</t>
  </si>
  <si>
    <t>Envases de papel o carton impermeabilizados mi</t>
  </si>
  <si>
    <t>Cajas de carton parafinadas</t>
  </si>
  <si>
    <t>Paneles divisiones particiones o protectores de papel para caja</t>
  </si>
  <si>
    <t>Empaques especiales para accesorios y suministros quirurgicos</t>
  </si>
  <si>
    <t>Empaques especiales para ampolletas inyecciones y similares</t>
  </si>
  <si>
    <t>Caratulas para discos fonograficos y empaques similares</t>
  </si>
  <si>
    <t>Archivadores A Z</t>
  </si>
  <si>
    <t>Folderes</t>
  </si>
  <si>
    <t>Envases de carton y hojalata</t>
  </si>
  <si>
    <t>Papel estencil</t>
  </si>
  <si>
    <t>Papel carbon milimetros</t>
  </si>
  <si>
    <t>Papel mimeografo kilos</t>
  </si>
  <si>
    <t>Papel termico o termosensible kilogramos</t>
  </si>
  <si>
    <t>Papel quimico autocopia o autocopiativo resma</t>
  </si>
  <si>
    <t>Sobres sin impresion para escritorio</t>
  </si>
  <si>
    <t>Sobres de manila</t>
  </si>
  <si>
    <t>Tarjetas postales sin ilustrar</t>
  </si>
  <si>
    <t>Sobres impresos</t>
  </si>
  <si>
    <t>Envolturas y sobres de papel laminado</t>
  </si>
  <si>
    <t>Sobres y envolturas de papel o carton impresas</t>
  </si>
  <si>
    <t>Manteles de papel</t>
  </si>
  <si>
    <t>Papel sanitario fraccionado</t>
  </si>
  <si>
    <t>Panuelos de papel</t>
  </si>
  <si>
    <t>Toallas de papel</t>
  </si>
  <si>
    <t>Servilletas de papel</t>
  </si>
  <si>
    <t>Toallas de papel para cocina</t>
  </si>
  <si>
    <t>Protectores higienicos</t>
  </si>
  <si>
    <t>Tampones higienicos</t>
  </si>
  <si>
    <t>Articulos sanitarios n c p de papel</t>
  </si>
  <si>
    <t>Papel de colgadura</t>
  </si>
  <si>
    <t>Revestimientos textiles de paredes</t>
  </si>
  <si>
    <t>Panales desechables</t>
  </si>
  <si>
    <t>Toallas sanitarias</t>
  </si>
  <si>
    <t>Etiquetas en blanco</t>
  </si>
  <si>
    <t>Etiquetas impresas</t>
  </si>
  <si>
    <t>Etiquetas impresas autoadhesivas de papel</t>
  </si>
  <si>
    <t>Bloques planchas y placas filtrantes de pasta de papel</t>
  </si>
  <si>
    <t>Papel fibroso tivek</t>
  </si>
  <si>
    <t>Patrones para bordados y tapices</t>
  </si>
  <si>
    <t>Papel mezclado</t>
  </si>
  <si>
    <t>Papel especial para estampacion de textiles</t>
  </si>
  <si>
    <t>Cintilla de seguridad para empaque de cigarrillos</t>
  </si>
  <si>
    <t>Platos de papel o carton</t>
  </si>
  <si>
    <t>Vasos de papel o carton</t>
  </si>
  <si>
    <t>Canastillas y similares de papel para reposteria</t>
  </si>
  <si>
    <t>Protectores de pulpa o carton para envases</t>
  </si>
  <si>
    <t>Cajas de pulpa para empaque</t>
  </si>
  <si>
    <t>Fibra –lamina– prensada y vulcanizada</t>
  </si>
  <si>
    <t>Tejas de carton impermeabilizadas</t>
  </si>
  <si>
    <t>Empaques de carton para huevos miligramo</t>
  </si>
  <si>
    <t>Canastillas y similares de carton</t>
  </si>
  <si>
    <t>Patrones en papel para modisteria</t>
  </si>
  <si>
    <t>Tarjetas en blanco</t>
  </si>
  <si>
    <t>Rollos de papel para maquinas</t>
  </si>
  <si>
    <t>Tubos de carton</t>
  </si>
  <si>
    <t>Conos de carton</t>
  </si>
  <si>
    <t>Tarjetas de carton</t>
  </si>
  <si>
    <t>Tapas de carton</t>
  </si>
  <si>
    <t>Pitillos de papel</t>
  </si>
  <si>
    <t>Filtros de papel y carton</t>
  </si>
  <si>
    <t>Cinta de papel engomado</t>
  </si>
  <si>
    <t>Envolturas para cigarrillos</t>
  </si>
  <si>
    <t>Papeles impresos para envolver y usos analogos</t>
  </si>
  <si>
    <t>Envolturas de papel impresas para confites</t>
  </si>
  <si>
    <t>Bobinas de carton</t>
  </si>
  <si>
    <t>Repuestos bloques de papel para pastas de argolla y similares</t>
  </si>
  <si>
    <t>Articulos de papel retorcido</t>
  </si>
  <si>
    <t>Anillos de papel para cigarrillos</t>
  </si>
  <si>
    <t>Lamina prensada de carton con desechos textiles o cuero especial para calzado</t>
  </si>
  <si>
    <t>Tarjetas para reloj kardex y analogos</t>
  </si>
  <si>
    <t>Pantallas de cartulina</t>
  </si>
  <si>
    <t>Pastas de llave o de herrajes para legados</t>
  </si>
  <si>
    <t>Pastas de argolla o de tornillo</t>
  </si>
  <si>
    <t>Papel para filtro de cigarrillos impreso</t>
  </si>
  <si>
    <t>Empaques de carton para huevos kilogramo</t>
  </si>
  <si>
    <t>Articulos n c p de papel para escritorio</t>
  </si>
  <si>
    <t>Articulos n c p de carton y papel</t>
  </si>
  <si>
    <t xml:space="preserve">Carton n c p </t>
  </si>
  <si>
    <t>Articulos n c p de pulpa de papel o carton</t>
  </si>
  <si>
    <t>Libros escolares impresos</t>
  </si>
  <si>
    <t>Diccionarios y enciclopedias incluso publicadas en fasciculos</t>
  </si>
  <si>
    <t>Libros de mapas y laminas didacticas impresas</t>
  </si>
  <si>
    <t>Atlas y libros similares de mapas o cartas geograficas impresas</t>
  </si>
  <si>
    <t>Mapas murales planos topograficos publicados en forma de libros o folletos impresos</t>
  </si>
  <si>
    <t>Directorios telefonicos y similares impresos</t>
  </si>
  <si>
    <t>Libros cientificos y tecnicos impresos</t>
  </si>
  <si>
    <t>Libros animados impresos</t>
  </si>
  <si>
    <t>Libros cuadernos para dibujar y colorear impresos</t>
  </si>
  <si>
    <t>Libros de arte y literatura impresos</t>
  </si>
  <si>
    <t>Libros religiosos impresos</t>
  </si>
  <si>
    <t>Libros tematicos diversos impresos</t>
  </si>
  <si>
    <t>Fotonovelas historietas horoscopos y juegos de azar publicados en forma de libros impresos</t>
  </si>
  <si>
    <t>Fotonovelas historietas horoscopos y juegos de azar publicados en fasciculos folletos hojas sueltas e impresos similares</t>
  </si>
  <si>
    <t>Libros publicados en fasciculos folletos hojas sueltas e impresos similares</t>
  </si>
  <si>
    <t>Periodicos impresos publicados cuatro o mas veces por semana</t>
  </si>
  <si>
    <t>Revistas impresas publicadas cuatro o mas veces por semana</t>
  </si>
  <si>
    <t>Magazines tiras comicas o historietas graficas impresas publicadas cuatro o mas veces por semana</t>
  </si>
  <si>
    <t>Periodicos impresos publicados menos de cuatro veces por semana</t>
  </si>
  <si>
    <t>Revistas impresas publicadas menos de cuatro veces por semana</t>
  </si>
  <si>
    <t>Periodicos revistas y publicaciones periodicas empresariales profesionales o academicas impresas publicados menos de cuatro veces por semana</t>
  </si>
  <si>
    <t>Magazines tiras comicas o historietas graficas impresas publicadas menos de cuatro veces por semana</t>
  </si>
  <si>
    <t xml:space="preserve">Mapas y cartas geograficas hidrograficas y similares incluso mapas de pared planos topograficos y mapas para globos  impresos excepto en forma de libros </t>
  </si>
  <si>
    <t>Globos terraqueos o celestes</t>
  </si>
  <si>
    <t>Partituras manuscritas o impresas incluso con ilustraciones o encuadernadas</t>
  </si>
  <si>
    <t>Tarjetas en papel impresas</t>
  </si>
  <si>
    <t>Cromos y estampas</t>
  </si>
  <si>
    <t>Planos y dibujos de arquitectura o ingenieria y otros planos y dibujos para fines industriales comerciales y topograficos o fines similares originales trazados a mano textos manuscritos reproducciones fotograficas y copias carbonicas de dichos articulos</t>
  </si>
  <si>
    <t>Billetes de banco sin emitir</t>
  </si>
  <si>
    <t>Formas para cheques y letras</t>
  </si>
  <si>
    <t>Bonos y titulos de acciones sin emitir</t>
  </si>
  <si>
    <t>Papel sellado</t>
  </si>
  <si>
    <t>Estampillas de correo timbre nacional y otras</t>
  </si>
  <si>
    <t>Sellos de garantia de papel</t>
  </si>
  <si>
    <t>Otras formas en papel de seguridad</t>
  </si>
  <si>
    <t>Carteles litografiados –afiches–</t>
  </si>
  <si>
    <t>Carteles y avisos</t>
  </si>
  <si>
    <t>Catalogos folletos y otras impresiones publicitarias</t>
  </si>
  <si>
    <t>Volantes publicitarios a una o varias tintas</t>
  </si>
  <si>
    <t>Avisos de material plastico</t>
  </si>
  <si>
    <t>Carteles en screen</t>
  </si>
  <si>
    <t>Vallas avisos y otros similares elaborados en material textil</t>
  </si>
  <si>
    <t>Calcomanias</t>
  </si>
  <si>
    <t>Calendarios y almanaques</t>
  </si>
  <si>
    <t>Billetes para loteria</t>
  </si>
  <si>
    <t>Pasaportes y formas similares de identificacion en papel de seguridad</t>
  </si>
  <si>
    <t xml:space="preserve">Boleteria para teatro rifas etc </t>
  </si>
  <si>
    <t>Tiquetes para transporte terrestre</t>
  </si>
  <si>
    <t>Tiquetes para transporte aereo</t>
  </si>
  <si>
    <t>Hologramas</t>
  </si>
  <si>
    <t>Articulos en screen</t>
  </si>
  <si>
    <t>Portadas de revistas</t>
  </si>
  <si>
    <t>Tarjetas plasticas litografiadas</t>
  </si>
  <si>
    <t>Libretas y analogos</t>
  </si>
  <si>
    <t>Agendas y similares con cubierta de cuero</t>
  </si>
  <si>
    <t>Agendas y similares con cubierta de material plastico</t>
  </si>
  <si>
    <t>Libros para teneduria de contabilidad</t>
  </si>
  <si>
    <t>Talonarios para facturas y similares</t>
  </si>
  <si>
    <t>Talonarios para recibos y similares</t>
  </si>
  <si>
    <t>Cubiertas para libros</t>
  </si>
  <si>
    <t>Libros en blanco</t>
  </si>
  <si>
    <t xml:space="preserve">Cuadernos escolares plastificados o no sin espiral </t>
  </si>
  <si>
    <t>Cuadernos escolares plastificados con espiral</t>
  </si>
  <si>
    <t>Blocs de papel sin impresion</t>
  </si>
  <si>
    <t>Blocs de papel cuadriculado o rayado</t>
  </si>
  <si>
    <t>Exfoliadores y similares</t>
  </si>
  <si>
    <t>albumes fotograficos elaborados en carton</t>
  </si>
  <si>
    <t>Formas continuas kilogramo</t>
  </si>
  <si>
    <t>Formas continuas milimetro</t>
  </si>
  <si>
    <t>Formas continuas para contabilidad</t>
  </si>
  <si>
    <t>Formularios</t>
  </si>
  <si>
    <t>Clises para artes graficas</t>
  </si>
  <si>
    <t>Planchas para litografia</t>
  </si>
  <si>
    <t>Hojalata y otras laminas metalicas litografiadas</t>
  </si>
  <si>
    <t xml:space="preserve">Productos de la oleografia oleos y similares </t>
  </si>
  <si>
    <t>Planchas de impresion fotograbadas y laminas zincograbadas y demas productos del fotograbado y zincograbado</t>
  </si>
  <si>
    <t>Coque de carbon</t>
  </si>
  <si>
    <t>Escoria de carbon</t>
  </si>
  <si>
    <t>Polvo de coque</t>
  </si>
  <si>
    <t xml:space="preserve">Gas de coque proceso de coquizacion </t>
  </si>
  <si>
    <t xml:space="preserve">Gas de coque proceso metalurgico </t>
  </si>
  <si>
    <t>Gas de alto horno o gas de productor</t>
  </si>
  <si>
    <t>Alquitran de hulla</t>
  </si>
  <si>
    <t>Gasolina motor corriente</t>
  </si>
  <si>
    <t>Gasolina motor extra</t>
  </si>
  <si>
    <t>Bencina industrial</t>
  </si>
  <si>
    <t>Gasolina natural</t>
  </si>
  <si>
    <t>Gasolina motor extra Ron</t>
  </si>
  <si>
    <t>Gasolina de aviacion</t>
  </si>
  <si>
    <t xml:space="preserve">Gasolina motor corriente mezclada con etanol  E10 E20 etc </t>
  </si>
  <si>
    <t>Gasolina motor extra mezclada con etanol  E8 E20</t>
  </si>
  <si>
    <t>Gasolina aviacion  avgas</t>
  </si>
  <si>
    <t>Alquilato de aviacion</t>
  </si>
  <si>
    <t xml:space="preserve">Nafta virgen eter de petroleo </t>
  </si>
  <si>
    <t xml:space="preserve">Nafta excepto virgen </t>
  </si>
  <si>
    <t xml:space="preserve">Turbosina jet fuel J P A </t>
  </si>
  <si>
    <t>Queroseno</t>
  </si>
  <si>
    <t>Solventes para insecticida</t>
  </si>
  <si>
    <t>Varsol</t>
  </si>
  <si>
    <t>Thiner</t>
  </si>
  <si>
    <t>Varsol disolvente num 4</t>
  </si>
  <si>
    <t>Disolventes alifat N 1 2 y 3 derivados del petroleo</t>
  </si>
  <si>
    <t>Disolventes n c p derivados del petroleo</t>
  </si>
  <si>
    <t>Gasoleo</t>
  </si>
  <si>
    <t>Diesel marino bunker</t>
  </si>
  <si>
    <t xml:space="preserve">Diesel oil ACPM fuel gas gasoil marine gas </t>
  </si>
  <si>
    <t xml:space="preserve">Biodiesel mezclado B8 B10 B20 etc </t>
  </si>
  <si>
    <t>Biodiesel Mezclado REF ECO – B2 B3 B4 B5</t>
  </si>
  <si>
    <t>Combustoleo fuel oil num 6</t>
  </si>
  <si>
    <t xml:space="preserve">Electrocombustible combustoleo para electrificadoras </t>
  </si>
  <si>
    <t xml:space="preserve">Alquitran aromatico fuel oil mazut </t>
  </si>
  <si>
    <t xml:space="preserve">Cocinol c l d </t>
  </si>
  <si>
    <t>Otros productos de refineria</t>
  </si>
  <si>
    <t>Grasas lubricantes en bruto basicos</t>
  </si>
  <si>
    <t>Aceites lubricantes en bruto basicos</t>
  </si>
  <si>
    <t>Grasas lubricantes</t>
  </si>
  <si>
    <t>Aceites lubricantes</t>
  </si>
  <si>
    <t>Bases parafinicas</t>
  </si>
  <si>
    <t>Bases naftenicas</t>
  </si>
  <si>
    <t>Otras bases y destilados parafinicos y naftenicos derivados del petroleo</t>
  </si>
  <si>
    <t>Aceites especiales</t>
  </si>
  <si>
    <t>Aceites livianos y otros</t>
  </si>
  <si>
    <t>Aceites especiales para aislamiento dielectrico</t>
  </si>
  <si>
    <t>Aceite mineral</t>
  </si>
  <si>
    <t>Aceites de dilucion</t>
  </si>
  <si>
    <t>Aceites parafinicos</t>
  </si>
  <si>
    <t xml:space="preserve">Bases pesadas para la produccion de "IFO" Intermediate Fuel Oils </t>
  </si>
  <si>
    <t>Derivados n c p de petroleo</t>
  </si>
  <si>
    <t xml:space="preserve">Gas propano gas licuado de petroleo G L P </t>
  </si>
  <si>
    <t>Butanos</t>
  </si>
  <si>
    <t>Etileno propileno butileno butadieno</t>
  </si>
  <si>
    <t>Gas seco</t>
  </si>
  <si>
    <t xml:space="preserve">Parafinas liviana media y micro </t>
  </si>
  <si>
    <t>Parafinas</t>
  </si>
  <si>
    <t>Vaselina blanca</t>
  </si>
  <si>
    <t>Vaselina</t>
  </si>
  <si>
    <t>Asfalto solido</t>
  </si>
  <si>
    <t>Asfalto liquido</t>
  </si>
  <si>
    <t>Brea de petroleo o betun de petroleo</t>
  </si>
  <si>
    <t>Coque de petroleo</t>
  </si>
  <si>
    <t>Uranio natural y sus componentes aleaciones dispersiones productos ceramicos y mezclas que contengan uranio natural y sus compuestos</t>
  </si>
  <si>
    <t>Uranio enriquecido en U235 y sus componentes plutonio y sus compuestos aleaciones dispersiones productos ceramicos y mezclas que contengan uranio enriquecido en U235 plutonio o sus compuestos</t>
  </si>
  <si>
    <t>Uranio empobrecido en U235 y sus componentes torio y sus compuestos aleaciones dispersiones productos ceramicos y mezclas que contengan uranio empobrecido en U235 torio o sus compuestos</t>
  </si>
  <si>
    <t>Otros elementos radiactivos sus isotopos y compuestos aleaciones dispersiones productos ceramicos y mezclas que contengan estos elementos isotopos o sus componentes residuos radiactivos</t>
  </si>
  <si>
    <t>Elementos combustibles cartuchos  no irradiados para reactores nucleares</t>
  </si>
  <si>
    <t>Elementos combustibles cartuchos agotados para reactores nucleares</t>
  </si>
  <si>
    <t>Hexano</t>
  </si>
  <si>
    <t>Pentano</t>
  </si>
  <si>
    <t>Acetileno</t>
  </si>
  <si>
    <t>Etileno</t>
  </si>
  <si>
    <t>Isopreno</t>
  </si>
  <si>
    <t>Propileno</t>
  </si>
  <si>
    <t>Terpenos y politerpenos aromatizantes</t>
  </si>
  <si>
    <t xml:space="preserve">Ciclohexano derivado del petroleo </t>
  </si>
  <si>
    <t xml:space="preserve">Ciclohexano obtenido en los hornos de coque </t>
  </si>
  <si>
    <t>Ortoxileno kilogramos</t>
  </si>
  <si>
    <t>Naftalina</t>
  </si>
  <si>
    <t>Estireno</t>
  </si>
  <si>
    <t>Benceno</t>
  </si>
  <si>
    <t>Xilenos</t>
  </si>
  <si>
    <t>Antracenos</t>
  </si>
  <si>
    <t>Toluenos</t>
  </si>
  <si>
    <t>Ortoxileno galón</t>
  </si>
  <si>
    <t>Cloroformo</t>
  </si>
  <si>
    <t>Bromoformo</t>
  </si>
  <si>
    <t>Yodoformo</t>
  </si>
  <si>
    <t>Tetracloruro de carbono</t>
  </si>
  <si>
    <t xml:space="preserve">Gases refrigerantes freon frigen etc </t>
  </si>
  <si>
    <t>Cloruro de vinilo</t>
  </si>
  <si>
    <t>Cloruro de metileno</t>
  </si>
  <si>
    <t xml:space="preserve">Tetracloroetileno percloroetileno </t>
  </si>
  <si>
    <t>Sulfonato de tolueno</t>
  </si>
  <si>
    <t>acido sulfonico</t>
  </si>
  <si>
    <t>Fenolsulfato de zinc</t>
  </si>
  <si>
    <t>Sulfonato de sodio</t>
  </si>
  <si>
    <t xml:space="preserve">Gases n c p  excepto los halogenos </t>
  </si>
  <si>
    <t xml:space="preserve">Estearina acido estearico comercial </t>
  </si>
  <si>
    <t>Ceramidas</t>
  </si>
  <si>
    <t xml:space="preserve">acidos grasos n c p </t>
  </si>
  <si>
    <t>Alcohol impotable o desnaturalizado</t>
  </si>
  <si>
    <t>Etanol anhidro desnaturalizado alcohol carburante</t>
  </si>
  <si>
    <t>Etanol anhidro desnaturalizado alcohol carburante E100</t>
  </si>
  <si>
    <t>Alcohol cetilico</t>
  </si>
  <si>
    <t>Alcohol metilico metanol</t>
  </si>
  <si>
    <t>Alcohol propilico y alcohol isopropilico</t>
  </si>
  <si>
    <t>Alcohol bencilico fenil carbinol</t>
  </si>
  <si>
    <t>Metil isobutil carbinol o metilisopentanol</t>
  </si>
  <si>
    <t>Colesterol</t>
  </si>
  <si>
    <t>Inositol</t>
  </si>
  <si>
    <t>Mentol</t>
  </si>
  <si>
    <t>Alcohol butilico butanol</t>
  </si>
  <si>
    <t>acido pirogalico</t>
  </si>
  <si>
    <t>Ciclohexanol</t>
  </si>
  <si>
    <t>Alcohol isobutilico isobutanol</t>
  </si>
  <si>
    <t>Etilhexanol 2 etilhexanol o alcohol 2 etilhexilico</t>
  </si>
  <si>
    <t>Alcohol isodecilico isodecanol</t>
  </si>
  <si>
    <t>Glicoles</t>
  </si>
  <si>
    <t>Poliglicoles</t>
  </si>
  <si>
    <t>Hexilenglicol</t>
  </si>
  <si>
    <t>Propilenglicol</t>
  </si>
  <si>
    <t>Etilenglicol</t>
  </si>
  <si>
    <t>Sorbita o sorbitol o D glucitol</t>
  </si>
  <si>
    <t xml:space="preserve">Polialcoholes polioles </t>
  </si>
  <si>
    <t>Resorcina</t>
  </si>
  <si>
    <t>Hidroquinona</t>
  </si>
  <si>
    <t>Hexaclorofeno</t>
  </si>
  <si>
    <t>Fenoles</t>
  </si>
  <si>
    <t xml:space="preserve">Alcoholes n c p </t>
  </si>
  <si>
    <t>acido acetico</t>
  </si>
  <si>
    <t>acido formico</t>
  </si>
  <si>
    <t>acido estearico</t>
  </si>
  <si>
    <t>Formiato de sodio</t>
  </si>
  <si>
    <t>Formiato de calcio</t>
  </si>
  <si>
    <t>Acetato de sodio</t>
  </si>
  <si>
    <t>Acetato de calcio</t>
  </si>
  <si>
    <t>Acetato de potasio</t>
  </si>
  <si>
    <t>Acetato de aluminio</t>
  </si>
  <si>
    <t>Acetato de cromo</t>
  </si>
  <si>
    <t>Acetato de hierro</t>
  </si>
  <si>
    <t>Acetato de plomo</t>
  </si>
  <si>
    <t>Acetato de cobre</t>
  </si>
  <si>
    <t>Acetato de bario</t>
  </si>
  <si>
    <t>Acetatos de etilo butilo amilo propilo y similares</t>
  </si>
  <si>
    <t>ester butilico</t>
  </si>
  <si>
    <t>Estearato de glicerilo</t>
  </si>
  <si>
    <t>Anhidridos</t>
  </si>
  <si>
    <t>Propionato de calcio</t>
  </si>
  <si>
    <t>Propionato de sodio</t>
  </si>
  <si>
    <t>Acetato de vinilo</t>
  </si>
  <si>
    <t>Estearato de calcio</t>
  </si>
  <si>
    <t>Estearato de magnesio</t>
  </si>
  <si>
    <t>Estearato de sodio</t>
  </si>
  <si>
    <t>Estearato de zinc</t>
  </si>
  <si>
    <t>Benzoato de bencilo</t>
  </si>
  <si>
    <t>acido benzoico</t>
  </si>
  <si>
    <t>Benzoato de sodio</t>
  </si>
  <si>
    <t>Oleato de glicerilo</t>
  </si>
  <si>
    <t xml:space="preserve">Esteres del acido acrilico metil etil butil acrilatos </t>
  </si>
  <si>
    <t>acido acrilico o metacrilico</t>
  </si>
  <si>
    <t>Benzonaftol</t>
  </si>
  <si>
    <t>Sorbato de potasio</t>
  </si>
  <si>
    <t>acido oxalico</t>
  </si>
  <si>
    <t>Anhidrido maleico</t>
  </si>
  <si>
    <t>Anhidrido ftalico</t>
  </si>
  <si>
    <t xml:space="preserve">Dimetiltereftalato DMT </t>
  </si>
  <si>
    <t xml:space="preserve">acido tereftalico PTA </t>
  </si>
  <si>
    <t xml:space="preserve">Dimetilisoftalato DMI </t>
  </si>
  <si>
    <t>Anhidrido trimelitico</t>
  </si>
  <si>
    <t>acido fumarico</t>
  </si>
  <si>
    <t>Fumarato ferroso</t>
  </si>
  <si>
    <t>Ortoftalatos de dioctilo</t>
  </si>
  <si>
    <t>acido tartarico</t>
  </si>
  <si>
    <t>acido citrico</t>
  </si>
  <si>
    <t>acido lactico</t>
  </si>
  <si>
    <t>Bitartrato de potasio cremor tartaro</t>
  </si>
  <si>
    <t>Bitartrato de sodio</t>
  </si>
  <si>
    <t>Tartaro emetico</t>
  </si>
  <si>
    <t>Citrato de calcio</t>
  </si>
  <si>
    <t>Citrato de sodio</t>
  </si>
  <si>
    <t>Citrato de hierro</t>
  </si>
  <si>
    <t>Lactato de calcio</t>
  </si>
  <si>
    <t>Gluconato de calcio</t>
  </si>
  <si>
    <t>Gluconato de sodio</t>
  </si>
  <si>
    <t>Gluconato de hierro</t>
  </si>
  <si>
    <t>Levulinato de calcio</t>
  </si>
  <si>
    <t>acido galico</t>
  </si>
  <si>
    <t>Productos quimicos base para cosmeticos y productos de tocador</t>
  </si>
  <si>
    <t>acido dehidrocolico</t>
  </si>
  <si>
    <t>Metil propil butil parabenos</t>
  </si>
  <si>
    <t>Lactato de sodio</t>
  </si>
  <si>
    <t>Subgalato de bismuto</t>
  </si>
  <si>
    <t xml:space="preserve">acidos organicos n c p </t>
  </si>
  <si>
    <t xml:space="preserve">Estearatos n c p </t>
  </si>
  <si>
    <t xml:space="preserve">esteres n c p </t>
  </si>
  <si>
    <t>Etilendiamina</t>
  </si>
  <si>
    <t>Trietanolamina</t>
  </si>
  <si>
    <t>Aminoacidos esenciales</t>
  </si>
  <si>
    <t>Glicola o glicocola o glicina</t>
  </si>
  <si>
    <t>Propilamina</t>
  </si>
  <si>
    <t>Clorhidrato de fenilefrina</t>
  </si>
  <si>
    <t>Benzocaina</t>
  </si>
  <si>
    <t>Procaina</t>
  </si>
  <si>
    <t>Hexametilentetramina hexamina urotropina HMTA uso industrial</t>
  </si>
  <si>
    <t>Yodoformina</t>
  </si>
  <si>
    <t>Aminas</t>
  </si>
  <si>
    <t>acido para amino salicilico</t>
  </si>
  <si>
    <t xml:space="preserve">Etil metil cetoxima butanona oxima </t>
  </si>
  <si>
    <t>Diisocianatos desmophens desmodurs</t>
  </si>
  <si>
    <t>Sacarina</t>
  </si>
  <si>
    <t>Nitrato de sodio</t>
  </si>
  <si>
    <t>Metionina</t>
  </si>
  <si>
    <t xml:space="preserve">Tiourea tiocarbonada </t>
  </si>
  <si>
    <t>acido tioglicolico</t>
  </si>
  <si>
    <t>Metil arseniato de sodio</t>
  </si>
  <si>
    <t>Glicolarsanilato de bismuto glicobiarsol</t>
  </si>
  <si>
    <t>Tetraetilo de plomo</t>
  </si>
  <si>
    <t>Metilarsianato disodico arrenal</t>
  </si>
  <si>
    <t>Estovarsol</t>
  </si>
  <si>
    <t>Cacodilato de sodio</t>
  </si>
  <si>
    <t xml:space="preserve">Tetrabutil estano TBT </t>
  </si>
  <si>
    <t xml:space="preserve">Tetraoctil estano tetraoctilo de estano TOT </t>
  </si>
  <si>
    <t>Glifosato N fosfonometil glicina</t>
  </si>
  <si>
    <t>Nitrofuranos</t>
  </si>
  <si>
    <t>Tetrahidrofurano</t>
  </si>
  <si>
    <t>Piridina</t>
  </si>
  <si>
    <t>Pirilamina</t>
  </si>
  <si>
    <t>Piranisamina</t>
  </si>
  <si>
    <t>Clorferinamina</t>
  </si>
  <si>
    <t>Azatadina</t>
  </si>
  <si>
    <t>Loratadina</t>
  </si>
  <si>
    <t>Hidroxiquinoleina</t>
  </si>
  <si>
    <t>Yodoclorooxiquinoleina</t>
  </si>
  <si>
    <t>Cincofeno</t>
  </si>
  <si>
    <t>Fosfato difosfato cloroquina</t>
  </si>
  <si>
    <t>Caprolactama</t>
  </si>
  <si>
    <t>Aminotriazol</t>
  </si>
  <si>
    <t>Compuestos heterociclicos</t>
  </si>
  <si>
    <t>Pentametilenotetrazol</t>
  </si>
  <si>
    <t>Indometacina</t>
  </si>
  <si>
    <t>Nitrofurantoina</t>
  </si>
  <si>
    <t>Xantina</t>
  </si>
  <si>
    <t>Melamina</t>
  </si>
  <si>
    <t>eter etilico</t>
  </si>
  <si>
    <t>Guayacol</t>
  </si>
  <si>
    <t>Sulfaguayacolato de potasio tiocol</t>
  </si>
  <si>
    <t>oxido de propileno</t>
  </si>
  <si>
    <t>Triclosan</t>
  </si>
  <si>
    <t>Formaldehidos formol formalina</t>
  </si>
  <si>
    <t>Cloral o tricloroacetaldehido</t>
  </si>
  <si>
    <t xml:space="preserve">Glutaraldehido aldehido glutarico 1 5 pentanodiona </t>
  </si>
  <si>
    <t>Acetona</t>
  </si>
  <si>
    <t>Metil etil cetona</t>
  </si>
  <si>
    <t>Metil ciclohexanona</t>
  </si>
  <si>
    <t>Alcanfor</t>
  </si>
  <si>
    <t>Cuajo</t>
  </si>
  <si>
    <t>Enzimas</t>
  </si>
  <si>
    <t>Pepsinas</t>
  </si>
  <si>
    <t>Pancreatina</t>
  </si>
  <si>
    <t xml:space="preserve">eteres n c p </t>
  </si>
  <si>
    <t xml:space="preserve">Peroxidos n c p </t>
  </si>
  <si>
    <t xml:space="preserve">Aldehidos n c p </t>
  </si>
  <si>
    <t xml:space="preserve">Cetonas n c p </t>
  </si>
  <si>
    <t xml:space="preserve">Compuestos organicos n c p </t>
  </si>
  <si>
    <t>ester fosforico</t>
  </si>
  <si>
    <t>Glicerofosfato de sodio</t>
  </si>
  <si>
    <t>Glicerofosfato de potasio</t>
  </si>
  <si>
    <t>Glicerofosfato de calcio</t>
  </si>
  <si>
    <t>Pentrita y preparados quimicos para explosivos</t>
  </si>
  <si>
    <t xml:space="preserve">Glicerofosfato de magnesio glicerofosfato magnesico </t>
  </si>
  <si>
    <t>Hidrogeno</t>
  </si>
  <si>
    <t>Nitrogeno</t>
  </si>
  <si>
    <t>Oxigeno</t>
  </si>
  <si>
    <t>Anhidrido carbonico o gas carbonico</t>
  </si>
  <si>
    <t>Neon</t>
  </si>
  <si>
    <t>Hielo seco bioxido de carbono solidificado</t>
  </si>
  <si>
    <t>Bioxido o dioxido de carbono</t>
  </si>
  <si>
    <t>Argon</t>
  </si>
  <si>
    <t>oxido nitroso</t>
  </si>
  <si>
    <t>Arsenico blanco acido arsenioso</t>
  </si>
  <si>
    <t>Dioxido de azufre oxido sulfuroso o anidrido sulfuroso</t>
  </si>
  <si>
    <t xml:space="preserve">oxidos inorganicos n c p </t>
  </si>
  <si>
    <t>Bioxido oxido blanco de zinc</t>
  </si>
  <si>
    <t xml:space="preserve">acido cromico trioxido de dicromo </t>
  </si>
  <si>
    <t>oxidos artificiales de hierro</t>
  </si>
  <si>
    <t>Pigmentos minerales en bruto</t>
  </si>
  <si>
    <t>Hidroxido de colbato</t>
  </si>
  <si>
    <t>Bioxido de titanio o rutilo</t>
  </si>
  <si>
    <t>oxidos de plomo minio</t>
  </si>
  <si>
    <t>oxido de estano</t>
  </si>
  <si>
    <t>oxido de bismuto</t>
  </si>
  <si>
    <t>oxido de niquel y colbato</t>
  </si>
  <si>
    <t>Hidroxido de calcio</t>
  </si>
  <si>
    <t>oxidos de manganeso</t>
  </si>
  <si>
    <t>Fosforo rojo</t>
  </si>
  <si>
    <t>Calcio</t>
  </si>
  <si>
    <t>Bario</t>
  </si>
  <si>
    <t>Mercurio</t>
  </si>
  <si>
    <t>Fluor</t>
  </si>
  <si>
    <t>Cloro</t>
  </si>
  <si>
    <t>Bromo</t>
  </si>
  <si>
    <t>Yodo</t>
  </si>
  <si>
    <t>Boro</t>
  </si>
  <si>
    <t xml:space="preserve">Fosforo elemento quimico </t>
  </si>
  <si>
    <t>Negro de humo</t>
  </si>
  <si>
    <t>Produccion en formas primarias de metales raros</t>
  </si>
  <si>
    <t>Silicio metalico</t>
  </si>
  <si>
    <t>acido sulfurico</t>
  </si>
  <si>
    <t xml:space="preserve">acido clorhidrico acido muriatico </t>
  </si>
  <si>
    <t>acido borico</t>
  </si>
  <si>
    <t>acido perclorico</t>
  </si>
  <si>
    <t>Dioxido de silicio</t>
  </si>
  <si>
    <t>Agua regia acido nitriclorhidrico</t>
  </si>
  <si>
    <t>Sulfuro y bisulfuro de carbono</t>
  </si>
  <si>
    <t>Sesquisulfuro de fosforo</t>
  </si>
  <si>
    <t xml:space="preserve">Hidroxido de sodio soda sosa caustica lejia sodica </t>
  </si>
  <si>
    <t xml:space="preserve">Hidroxido de potasio potasa caustica </t>
  </si>
  <si>
    <t>Hidroxido de aluminio</t>
  </si>
  <si>
    <t>Hidroxido de magnesio</t>
  </si>
  <si>
    <t>oxido de bario</t>
  </si>
  <si>
    <t>Bioxido de magnesio o peroxido de magnesio</t>
  </si>
  <si>
    <t xml:space="preserve">Hidrato de hidrazina levoxin </t>
  </si>
  <si>
    <t>Sulfato de hidroxilamina</t>
  </si>
  <si>
    <t xml:space="preserve">Elementos quimicos n c p </t>
  </si>
  <si>
    <t xml:space="preserve">acidos inorganicos n c p </t>
  </si>
  <si>
    <t>acido fosforico u ortofosforico</t>
  </si>
  <si>
    <t>acido nitrico</t>
  </si>
  <si>
    <t>Fluoruro de calcio</t>
  </si>
  <si>
    <t>Cloruro de magnesio</t>
  </si>
  <si>
    <t>Cloruro de calcio</t>
  </si>
  <si>
    <t>Cloruro de bario zinc y estano</t>
  </si>
  <si>
    <t>Cloruro de hierro</t>
  </si>
  <si>
    <t>Cloruro de colbato</t>
  </si>
  <si>
    <t>Cloruro de manganeso</t>
  </si>
  <si>
    <t>Clorato de potasio</t>
  </si>
  <si>
    <t>Clorato de sodio</t>
  </si>
  <si>
    <t>Yoduro de sodio</t>
  </si>
  <si>
    <t>Yoduro de potasio</t>
  </si>
  <si>
    <t>Yoduro de calcio</t>
  </si>
  <si>
    <t>Fluoruro bifluoruro de sodio</t>
  </si>
  <si>
    <t>Hipoclorito de sodio</t>
  </si>
  <si>
    <t>Cloruro de aluminio</t>
  </si>
  <si>
    <t>Cloruro ferrico</t>
  </si>
  <si>
    <t xml:space="preserve">Monofluorofosfato de sodio MFP </t>
  </si>
  <si>
    <t>Tetracloruro de estano o cloruro estannico</t>
  </si>
  <si>
    <t>Policloruro de aluminio PAC o polihidroxicloruro de aluminio</t>
  </si>
  <si>
    <t>Fluoruro de potasio o fluoruro potasico</t>
  </si>
  <si>
    <t>Yodato de potasio</t>
  </si>
  <si>
    <t>Sulfito bisulfito y metalsulfito de sodio</t>
  </si>
  <si>
    <t>Sulfato de sodio</t>
  </si>
  <si>
    <t>Sulfato de calcio</t>
  </si>
  <si>
    <t>Sulfato de magnesio</t>
  </si>
  <si>
    <t>Sulfato de aluminio</t>
  </si>
  <si>
    <t>Sulfato de cromo</t>
  </si>
  <si>
    <t>Alumbre</t>
  </si>
  <si>
    <t>Sulfato de zinc</t>
  </si>
  <si>
    <t>Sulfato de manganeso solido</t>
  </si>
  <si>
    <t>Sulfato de hierro</t>
  </si>
  <si>
    <t>Sulfato de niquel</t>
  </si>
  <si>
    <t>Sulfato de cobre</t>
  </si>
  <si>
    <t>Sulfuro de sodio</t>
  </si>
  <si>
    <t>Hidrosulfuro de sodio</t>
  </si>
  <si>
    <t>Hidrosulfato de sodio</t>
  </si>
  <si>
    <t>Hidrosulfito de sodio</t>
  </si>
  <si>
    <t>Sulfato de bario</t>
  </si>
  <si>
    <t>Sulfato de aluminio liquido</t>
  </si>
  <si>
    <t>Sulfuro de cromo</t>
  </si>
  <si>
    <t>Sulfato de cobalto</t>
  </si>
  <si>
    <t>Sales minerales</t>
  </si>
  <si>
    <t>Sulfato de manganeso liquido</t>
  </si>
  <si>
    <t>Nitrato y subnitrato de bismuto</t>
  </si>
  <si>
    <t>Nitrato de bario</t>
  </si>
  <si>
    <t>Nitrato de calcio</t>
  </si>
  <si>
    <t>Nitrato de magnesio</t>
  </si>
  <si>
    <t>Hipofosfito de hierro</t>
  </si>
  <si>
    <t>Hipofosfito de sodio</t>
  </si>
  <si>
    <t>Hipofosfito de calcio</t>
  </si>
  <si>
    <t>Fosfato de sodio</t>
  </si>
  <si>
    <t>Fosfato trisodico</t>
  </si>
  <si>
    <t>Fosfato de potasio</t>
  </si>
  <si>
    <t>Fosfato de calcio</t>
  </si>
  <si>
    <t>Tripolifosfato sodico</t>
  </si>
  <si>
    <t>Pirofosfatos</t>
  </si>
  <si>
    <t>Hipofosfito de manganeso</t>
  </si>
  <si>
    <t>Carbonato de sodio soda ash</t>
  </si>
  <si>
    <t>Carbonato de potasio</t>
  </si>
  <si>
    <t>Bicarbonato de sodio</t>
  </si>
  <si>
    <t>Bicarbonato de potasio</t>
  </si>
  <si>
    <t>Carbonato de magnesio</t>
  </si>
  <si>
    <t>Carbonato de cal o calcio</t>
  </si>
  <si>
    <t>Carbonato de bismuto</t>
  </si>
  <si>
    <t>Carbonato de litio</t>
  </si>
  <si>
    <t>Carbonato artificial de plomo</t>
  </si>
  <si>
    <t>Carbonato de cobalto</t>
  </si>
  <si>
    <t>Carbonato de amonio</t>
  </si>
  <si>
    <t>Fosfato de hierro</t>
  </si>
  <si>
    <t>Fosfato de magnesio</t>
  </si>
  <si>
    <t xml:space="preserve">Cloruros n c p </t>
  </si>
  <si>
    <t xml:space="preserve">Bromhidratos n c p </t>
  </si>
  <si>
    <t xml:space="preserve">Nitratos n c p </t>
  </si>
  <si>
    <t xml:space="preserve">Carbonatos n c p </t>
  </si>
  <si>
    <t>Permanganato de potasio</t>
  </si>
  <si>
    <t>Bicromato de potasio y sodio</t>
  </si>
  <si>
    <t>Bicromato de amonio</t>
  </si>
  <si>
    <t>Molibdato de amonio o molibdato amonico</t>
  </si>
  <si>
    <t>Nitrato de plata</t>
  </si>
  <si>
    <t>Aire purificado</t>
  </si>
  <si>
    <t>Agua destilada</t>
  </si>
  <si>
    <t>Agua bidestilada</t>
  </si>
  <si>
    <t xml:space="preserve">Agua destilada de conductibilidad preparaciones liquidas para baterias </t>
  </si>
  <si>
    <t>Agua desmineralizada</t>
  </si>
  <si>
    <t>Aire sin purificar</t>
  </si>
  <si>
    <t>oxido de mercurio</t>
  </si>
  <si>
    <t>Cloruro y bicloruro de mercurio calomel</t>
  </si>
  <si>
    <t>Sulfuros de mercurio</t>
  </si>
  <si>
    <t xml:space="preserve">Productos quimicos inorganicos n c p </t>
  </si>
  <si>
    <t xml:space="preserve">Isotopos n c p y sus compuestos incluyendo agua pesada </t>
  </si>
  <si>
    <t>Cianuro de sodio</t>
  </si>
  <si>
    <t>Cianuro de potasio</t>
  </si>
  <si>
    <t>Ferrocianuro de potasio</t>
  </si>
  <si>
    <t>Ferrocianuro de sodio</t>
  </si>
  <si>
    <t>Silicato de sodio</t>
  </si>
  <si>
    <t>Silicato de magnesio magnesita</t>
  </si>
  <si>
    <t>Silicatos de potasio</t>
  </si>
  <si>
    <t>Silicato de sodio liquido</t>
  </si>
  <si>
    <t>Silicato de circonio</t>
  </si>
  <si>
    <t>Metasilicato de sodio</t>
  </si>
  <si>
    <t>Borax borato de sodio</t>
  </si>
  <si>
    <t>Perborato de sodio</t>
  </si>
  <si>
    <t>Perborato de potasio</t>
  </si>
  <si>
    <t>Arseniato de sodio</t>
  </si>
  <si>
    <t>Selenito sodico</t>
  </si>
  <si>
    <t xml:space="preserve">Silicatos n c p </t>
  </si>
  <si>
    <t xml:space="preserve">Sales quimicas n c p </t>
  </si>
  <si>
    <t>Peroxido de hidrogeno agua oxigenada</t>
  </si>
  <si>
    <t>Carburo de calcio</t>
  </si>
  <si>
    <t>Carburo de silicio</t>
  </si>
  <si>
    <t>Compuestos metalicos de tierras raras compuestos de itrio o escandio</t>
  </si>
  <si>
    <t>Azul de metileno</t>
  </si>
  <si>
    <t>Colorantes para textiles</t>
  </si>
  <si>
    <t xml:space="preserve">Provitaminas A ? ? ? carotenos </t>
  </si>
  <si>
    <t xml:space="preserve">Otras tinturas excepto vainilla </t>
  </si>
  <si>
    <t>Lacas artificiales en polvo</t>
  </si>
  <si>
    <t>Lacas base poliuretano para recubrimiento de madera</t>
  </si>
  <si>
    <t>Extractos tanicos de mangle</t>
  </si>
  <si>
    <t>Extractos tanicos de quebracho</t>
  </si>
  <si>
    <t>Extractos tanicos de roble</t>
  </si>
  <si>
    <t>Colorantes para alimentos</t>
  </si>
  <si>
    <t>Colorantes para reposteria y confiteria</t>
  </si>
  <si>
    <t>Colorantes para cosmeticos</t>
  </si>
  <si>
    <t>indigo y sus derivados</t>
  </si>
  <si>
    <t>Colorantes para bebidas</t>
  </si>
  <si>
    <t>Colorantes para drogas</t>
  </si>
  <si>
    <t>Tartrazina</t>
  </si>
  <si>
    <t>acido tanico</t>
  </si>
  <si>
    <t xml:space="preserve">Extractos tanicos n c p </t>
  </si>
  <si>
    <t xml:space="preserve">Curtientes n c p </t>
  </si>
  <si>
    <t>Productos auxiliares n c p para el curtido del cuero</t>
  </si>
  <si>
    <t>Azul de Prusia</t>
  </si>
  <si>
    <t>Azul de ultramar</t>
  </si>
  <si>
    <t>Colores ferrocianicos</t>
  </si>
  <si>
    <t>Colores de cromo</t>
  </si>
  <si>
    <t>Colores minerales en polvo</t>
  </si>
  <si>
    <t>Litopon</t>
  </si>
  <si>
    <t>Colorantes para plasticos</t>
  </si>
  <si>
    <t>Polvo fluorescente</t>
  </si>
  <si>
    <t>Concentrados pigmentantes para elaborar pinturas</t>
  </si>
  <si>
    <t xml:space="preserve">Huesos calcinados negro animal </t>
  </si>
  <si>
    <t>Colofonia</t>
  </si>
  <si>
    <t xml:space="preserve">Estergum goma para chicle </t>
  </si>
  <si>
    <t>Base para chicle</t>
  </si>
  <si>
    <t>Aceite de pino</t>
  </si>
  <si>
    <t>Trementina</t>
  </si>
  <si>
    <t xml:space="preserve">Minerales activados n c p </t>
  </si>
  <si>
    <t>Carbon vegetal</t>
  </si>
  <si>
    <t>Briquetas de carbon vegetal</t>
  </si>
  <si>
    <t>Azufre pulverizado micropulverizado o micronizado</t>
  </si>
  <si>
    <t>Azufre petroquimico</t>
  </si>
  <si>
    <t xml:space="preserve">Minerales de azufre excepto las piritas </t>
  </si>
  <si>
    <t>Piritas de hierro tostadas</t>
  </si>
  <si>
    <t>Xilol</t>
  </si>
  <si>
    <t>Brea neme</t>
  </si>
  <si>
    <t>Creosotas y otros derivados del alquitran</t>
  </si>
  <si>
    <t>Jabon base</t>
  </si>
  <si>
    <t>Piedras preciosas o semipreciosas sinteticas o reconstruidas no trabajadas</t>
  </si>
  <si>
    <t>Glicerina cruda</t>
  </si>
  <si>
    <t>Glicerina semielaborada</t>
  </si>
  <si>
    <t>Urea</t>
  </si>
  <si>
    <t>Sulfato de amonio</t>
  </si>
  <si>
    <t>Nitrato de amonio</t>
  </si>
  <si>
    <t>Sales dobles y mezclas de nitrato de calcio y nitrato de amonio</t>
  </si>
  <si>
    <t>Mezclas de nitrato de amonio con carbonato de calcio y otras sustancias inorganicas no fertilizantes</t>
  </si>
  <si>
    <t>Mezclas de urea con nitrato de amonio en disolucion acuosa o amoniacal</t>
  </si>
  <si>
    <t>Abonos y fertilizantes nitrogenados</t>
  </si>
  <si>
    <t>Superfosfatos</t>
  </si>
  <si>
    <t>Abonos y fertilizantes fosfatados</t>
  </si>
  <si>
    <t>Cloruro de potasio</t>
  </si>
  <si>
    <t>Sulfato de potasio</t>
  </si>
  <si>
    <t>Abonos y fertilizantes potasicos</t>
  </si>
  <si>
    <t>Fertilizantes minerales que contienen tres nutrientes nitrogeno fosforo y potasio</t>
  </si>
  <si>
    <t>Fosfato de amonio</t>
  </si>
  <si>
    <t>Fosfato di monobasico amonico</t>
  </si>
  <si>
    <t>Abonos fertilizantes que contienen los nutrientes nitrogeno y fosforo</t>
  </si>
  <si>
    <t>Abonos fertilizantes que contienen dos nutrientes fosforo y potasio</t>
  </si>
  <si>
    <t xml:space="preserve">Nitrato de potasio nitro o salitre </t>
  </si>
  <si>
    <t>Salitre</t>
  </si>
  <si>
    <t>Amoniaco anhidro</t>
  </si>
  <si>
    <t>Hidroxido de amonio solucion de amonio agua amoniacal</t>
  </si>
  <si>
    <t>Amoniaco liquido</t>
  </si>
  <si>
    <t>Nitrito de potasio</t>
  </si>
  <si>
    <t>Nitrito de sodio</t>
  </si>
  <si>
    <t>Cloruro de amonio</t>
  </si>
  <si>
    <t>Abonos organicos</t>
  </si>
  <si>
    <t>Gallinaza</t>
  </si>
  <si>
    <t>Champinonaza</t>
  </si>
  <si>
    <t>Abonos y fertilizantes quimicos</t>
  </si>
  <si>
    <t>Abonos y fertilizantes complejos o mixtos</t>
  </si>
  <si>
    <t xml:space="preserve">Bases para abonos y fertilizantes Wuxal </t>
  </si>
  <si>
    <t>Insecticidas en polvo para uso animal</t>
  </si>
  <si>
    <t>Insecticidas liquidos para uso animal</t>
  </si>
  <si>
    <t>Garrapaticidas y otros antiparasitarios para usos externos</t>
  </si>
  <si>
    <t>Garrapaticidas y otros antiparasitarios de uso externo</t>
  </si>
  <si>
    <t>Insecticidas y fungicidas en polvo para uso vegetal</t>
  </si>
  <si>
    <t>Insecticidas y fungicidas liquidos para uso vegetal</t>
  </si>
  <si>
    <t>Insecticidas en polvo para uso domestico</t>
  </si>
  <si>
    <t>Insecticidas liquidos para uso domestico</t>
  </si>
  <si>
    <t>Adherentes para plaguicidas</t>
  </si>
  <si>
    <t>Pastillas y tabletas insecticidas para uso domestico</t>
  </si>
  <si>
    <t>Bases para preparacion de insecticidas fungicidas y herbicidas</t>
  </si>
  <si>
    <t>Fungistaticos en polvo para alimentos concentrados de animales</t>
  </si>
  <si>
    <t>Matamalezas y herbicidas kg</t>
  </si>
  <si>
    <t>Matamalezas y herbicidas litro</t>
  </si>
  <si>
    <t>Reguladores fisiologicos</t>
  </si>
  <si>
    <t>Desinfectantes</t>
  </si>
  <si>
    <t>Bactericidas microbicidas y productos similares</t>
  </si>
  <si>
    <t>Preparados especiales para desinfectar y esterilizar instrumentos quirurgicos</t>
  </si>
  <si>
    <t>Preparaciones desinfectantes y bactericidas uso topico</t>
  </si>
  <si>
    <t>Raticidas</t>
  </si>
  <si>
    <t xml:space="preserve">Base para raticidas Bromadiolona </t>
  </si>
  <si>
    <t>Otros insecticidas fungicidas herbicidas y desinfectantes</t>
  </si>
  <si>
    <t>Polietileno</t>
  </si>
  <si>
    <t>Acetato de polietileno</t>
  </si>
  <si>
    <t>Polietileno aditivado</t>
  </si>
  <si>
    <t xml:space="preserve">Monomeros n c p </t>
  </si>
  <si>
    <t>Poliestireno</t>
  </si>
  <si>
    <t>Resinas de poliestireno</t>
  </si>
  <si>
    <t>Plasticos halocarbonados</t>
  </si>
  <si>
    <t>Cloruro de polivinilo</t>
  </si>
  <si>
    <t>Cloroacetato de polivinilo</t>
  </si>
  <si>
    <t xml:space="preserve">Cloruro de policloruro de vinilo C P V C </t>
  </si>
  <si>
    <t xml:space="preserve">Teflon politetrafluoroetileno </t>
  </si>
  <si>
    <t>Plasticos vinilicos</t>
  </si>
  <si>
    <t>Resinas vinilicas</t>
  </si>
  <si>
    <t>Policarbonatos</t>
  </si>
  <si>
    <t>Resinas poliester</t>
  </si>
  <si>
    <t xml:space="preserve">Resinas epoxicas saturadas </t>
  </si>
  <si>
    <t>Resinas alquidicas</t>
  </si>
  <si>
    <t>Resinas poliester no saturadas</t>
  </si>
  <si>
    <t>Resina termoplastica poliacetalica</t>
  </si>
  <si>
    <t xml:space="preserve">Tereftalato de polietileno polietilen tereftalato PET </t>
  </si>
  <si>
    <t>Celulosa</t>
  </si>
  <si>
    <t>Colodion</t>
  </si>
  <si>
    <t>Carboximetil celulosa</t>
  </si>
  <si>
    <t>Nitrocelulosa</t>
  </si>
  <si>
    <t>Acetato de celulosa</t>
  </si>
  <si>
    <t>Metilcelulosa</t>
  </si>
  <si>
    <t>Celuloide</t>
  </si>
  <si>
    <t>Viscosa</t>
  </si>
  <si>
    <t>Rayon</t>
  </si>
  <si>
    <t>Celofan</t>
  </si>
  <si>
    <t>Polipropileno</t>
  </si>
  <si>
    <t>Resinas poliolefinicas de polipropileno</t>
  </si>
  <si>
    <t>Poliacrilato de sodio</t>
  </si>
  <si>
    <t>Resinas acrilicas</t>
  </si>
  <si>
    <t>Compuestos plasticos vinilicos</t>
  </si>
  <si>
    <t>Alcohol polivinilico PVA PVOH</t>
  </si>
  <si>
    <t>Resinas poliamidicas</t>
  </si>
  <si>
    <t>Poliuretano</t>
  </si>
  <si>
    <t>Resinas fenolicas</t>
  </si>
  <si>
    <t>Resinas nitrogenadas</t>
  </si>
  <si>
    <t xml:space="preserve">Resina aminoplastica urea formol </t>
  </si>
  <si>
    <t>Baquelita</t>
  </si>
  <si>
    <t>Nailon</t>
  </si>
  <si>
    <t>Resinas pigmentadas</t>
  </si>
  <si>
    <t>Siliconas</t>
  </si>
  <si>
    <t>Resinas de politerpenos</t>
  </si>
  <si>
    <t>Resinas de estireno indeno</t>
  </si>
  <si>
    <t>acido alginico sus sales y sus esteres</t>
  </si>
  <si>
    <t>Proteinas endurecidas</t>
  </si>
  <si>
    <t>Goma xantan o goma xantica</t>
  </si>
  <si>
    <t>Homopolimeros</t>
  </si>
  <si>
    <t>Copolimeros</t>
  </si>
  <si>
    <t>Emulsiones sinteticas</t>
  </si>
  <si>
    <t xml:space="preserve">Otros polimeros naturales n c p </t>
  </si>
  <si>
    <t xml:space="preserve">Polimeros n c p </t>
  </si>
  <si>
    <t xml:space="preserve">Material plastico n c p </t>
  </si>
  <si>
    <t xml:space="preserve">Compuestos plasticos n c p </t>
  </si>
  <si>
    <t>Caucho estireno butadieno estireno</t>
  </si>
  <si>
    <t>Caucho butadieno acrilonitrilo</t>
  </si>
  <si>
    <t xml:space="preserve">Compuestos de cauchos sinteticos compuesto de goma termoplastico </t>
  </si>
  <si>
    <t>Neopreno</t>
  </si>
  <si>
    <t>Latex sintetico</t>
  </si>
  <si>
    <t xml:space="preserve">Pinturas para agua P V A y similares emulsiones </t>
  </si>
  <si>
    <t>Barnices de todo tipo</t>
  </si>
  <si>
    <t>Esmaltes de uso general</t>
  </si>
  <si>
    <t>Bases y pinturas anticorrosivas</t>
  </si>
  <si>
    <t xml:space="preserve">Esmaltes de impresion tamigrafica screen </t>
  </si>
  <si>
    <t>Esmaltes industriales horneables</t>
  </si>
  <si>
    <t xml:space="preserve">Pinturas de proteccion industrial vinilicas epoxicas poliestericas </t>
  </si>
  <si>
    <t xml:space="preserve">Pinturas sinteticas oleorresinosas </t>
  </si>
  <si>
    <t>Pinturas bituminosas</t>
  </si>
  <si>
    <t>Pinturas de alta temperatura</t>
  </si>
  <si>
    <t>Pinturas para senales de transito</t>
  </si>
  <si>
    <t>Pinturas al temple</t>
  </si>
  <si>
    <t>Pinturas en polvo</t>
  </si>
  <si>
    <t>Lacas nitrocelulosicas transparentes o coloreadas</t>
  </si>
  <si>
    <t>Lacas acrilicas transparentes o coloreadas</t>
  </si>
  <si>
    <t>Lacas butiricas transparentes o coloreadas</t>
  </si>
  <si>
    <t>Barnices de sobreimpresion</t>
  </si>
  <si>
    <t>Pinturas en aerosol</t>
  </si>
  <si>
    <t>Lacas en aerosol</t>
  </si>
  <si>
    <t>Pigmentos preparados</t>
  </si>
  <si>
    <t>Colores vitrificables</t>
  </si>
  <si>
    <t>Brilladores desmanchadores y lustres en general</t>
  </si>
  <si>
    <t>Fritas</t>
  </si>
  <si>
    <t>Colores para ceramica</t>
  </si>
  <si>
    <t>Bases serigraficas</t>
  </si>
  <si>
    <t xml:space="preserve">Esmaltes ceramicos vidriados ceramicos </t>
  </si>
  <si>
    <t>Pigmentos a base de oro</t>
  </si>
  <si>
    <t xml:space="preserve">Compuestos para el tratamiento de lentes oftalmicos lacas </t>
  </si>
  <si>
    <t>Bases y masillas</t>
  </si>
  <si>
    <t>Masillas para vidrios juntas empaques y usos similares</t>
  </si>
  <si>
    <t>Hojas y cintas para marcado al fuego</t>
  </si>
  <si>
    <t>Cintas especiales para estampacion</t>
  </si>
  <si>
    <t>Estuco</t>
  </si>
  <si>
    <t>Octoatos metalicos</t>
  </si>
  <si>
    <t>Diluyentes para pinturas</t>
  </si>
  <si>
    <t>Removedores para pinturas</t>
  </si>
  <si>
    <t>Diluyentes para parafinas</t>
  </si>
  <si>
    <t>Diluyentes para tintas</t>
  </si>
  <si>
    <t>Temperas</t>
  </si>
  <si>
    <t>Colores para pintura artistica</t>
  </si>
  <si>
    <t>Acuarelas</t>
  </si>
  <si>
    <t>Tintas tipograficas para imprenta</t>
  </si>
  <si>
    <t>Tintas litograficas para prensas planas</t>
  </si>
  <si>
    <t>Tintas flexograficas base agua</t>
  </si>
  <si>
    <t>Tintas flexograficas base alcohol</t>
  </si>
  <si>
    <t>Tintas litograficas para hojalata</t>
  </si>
  <si>
    <t>Tintas tipograficas para rotativas de periodicos</t>
  </si>
  <si>
    <t>Tintas web offset para rotativas</t>
  </si>
  <si>
    <t>Tintas flexograficas base acetato</t>
  </si>
  <si>
    <t>Tintas para boligrafos</t>
  </si>
  <si>
    <t>Tintas para cintas de maquinas</t>
  </si>
  <si>
    <t>Tintas fugitivas de seguridad</t>
  </si>
  <si>
    <t>Tintas especiales para carbonar papel</t>
  </si>
  <si>
    <t>Tintas para escribir y dibujar</t>
  </si>
  <si>
    <t>Concentrados para tintas</t>
  </si>
  <si>
    <t>Tinta para sellos</t>
  </si>
  <si>
    <t>Tintas para tenir cueros y textiles</t>
  </si>
  <si>
    <t>Tintas tampograficas</t>
  </si>
  <si>
    <t>acido acetilsalicilico aspirina</t>
  </si>
  <si>
    <t>Salicilato de metilo</t>
  </si>
  <si>
    <t>acido salicilico</t>
  </si>
  <si>
    <t>Glutamato de sodio</t>
  </si>
  <si>
    <t>Glutamato de calcio</t>
  </si>
  <si>
    <t>Monoclorhidrato de lisina</t>
  </si>
  <si>
    <t>Lecitina</t>
  </si>
  <si>
    <t>Cloruro de colina</t>
  </si>
  <si>
    <t>Citrato de colina</t>
  </si>
  <si>
    <t>Tartrato de colina</t>
  </si>
  <si>
    <t>Acetaminofen</t>
  </si>
  <si>
    <t>Amidas</t>
  </si>
  <si>
    <t>Monoamidas aromaticas sus sales y derivados</t>
  </si>
  <si>
    <t>Hidroxido de xilocaina</t>
  </si>
  <si>
    <t>Meprobamato</t>
  </si>
  <si>
    <t>Fenacetina</t>
  </si>
  <si>
    <t xml:space="preserve">Aspartil fenilalanina ester metilico aspartame </t>
  </si>
  <si>
    <t>Flutamida</t>
  </si>
  <si>
    <t>Acetanilida</t>
  </si>
  <si>
    <t>Fenolftaleina</t>
  </si>
  <si>
    <t>Aminopirina piramidona</t>
  </si>
  <si>
    <t>Antipirina</t>
  </si>
  <si>
    <t>Dipirona metilmelubrina</t>
  </si>
  <si>
    <t>Piralgina</t>
  </si>
  <si>
    <t>Dimetilpirazolona</t>
  </si>
  <si>
    <t>Butazolidina pirazolidina</t>
  </si>
  <si>
    <t>Dipirona</t>
  </si>
  <si>
    <t>Aminopirina piridona</t>
  </si>
  <si>
    <t>Piperazina</t>
  </si>
  <si>
    <t>Fenobarbital</t>
  </si>
  <si>
    <t>Fenotiazina</t>
  </si>
  <si>
    <t>Sulfaguanidina</t>
  </si>
  <si>
    <t>Sulfadiazina</t>
  </si>
  <si>
    <t>Sulfametazina</t>
  </si>
  <si>
    <t>Sulfanilamida</t>
  </si>
  <si>
    <t>Sulfamerazina</t>
  </si>
  <si>
    <t>Sulfasuxidina</t>
  </si>
  <si>
    <t>Sulfametoxipiridazina</t>
  </si>
  <si>
    <t>Sulfatiazol</t>
  </si>
  <si>
    <t xml:space="preserve">Sulfas n c p </t>
  </si>
  <si>
    <t xml:space="preserve">Azucares quimicamente puros n c p  eteres y esteres de azucares y sus sales n c p </t>
  </si>
  <si>
    <t>Ascorbato de sodio</t>
  </si>
  <si>
    <t>Pantotenato de calcio</t>
  </si>
  <si>
    <t>Pantotenato de sodio</t>
  </si>
  <si>
    <t xml:space="preserve">Vitamina B5 acido pantotenico </t>
  </si>
  <si>
    <t>Ascorbato de bismuto</t>
  </si>
  <si>
    <t>Vitamina A</t>
  </si>
  <si>
    <t xml:space="preserve">Vitamina B1 tiamina </t>
  </si>
  <si>
    <t xml:space="preserve">Vitamina B2 riboflavina </t>
  </si>
  <si>
    <t xml:space="preserve">Vitamina B6 piridoxina </t>
  </si>
  <si>
    <t xml:space="preserve">Vitamina B12 cianocobalamina cobalamina </t>
  </si>
  <si>
    <t xml:space="preserve">Vitamina B9 acido folico </t>
  </si>
  <si>
    <t xml:space="preserve">Vitamina C acido ascorbico </t>
  </si>
  <si>
    <t>Vitamina D</t>
  </si>
  <si>
    <t>Vitamina E</t>
  </si>
  <si>
    <t xml:space="preserve">Vitamina K3 menadiona </t>
  </si>
  <si>
    <t xml:space="preserve">Vitamina B3 niacina niacinamida nicotina </t>
  </si>
  <si>
    <t>Vitamina B15</t>
  </si>
  <si>
    <t>Pantenol</t>
  </si>
  <si>
    <t xml:space="preserve">Vitamina B8 biotina o vitamina H </t>
  </si>
  <si>
    <t>Complemento vitaminico en polvo o jalea</t>
  </si>
  <si>
    <t>Premezclas de vitaminas o aditivos vitaminicos</t>
  </si>
  <si>
    <t>Adrenalina</t>
  </si>
  <si>
    <t>Insulina</t>
  </si>
  <si>
    <t>Testosterona</t>
  </si>
  <si>
    <t>Progesterona</t>
  </si>
  <si>
    <t>Estradiol</t>
  </si>
  <si>
    <t>Dexametasona</t>
  </si>
  <si>
    <t>Prednisolona</t>
  </si>
  <si>
    <t>Prednisona</t>
  </si>
  <si>
    <t>Cortisona</t>
  </si>
  <si>
    <t>Corticosterona</t>
  </si>
  <si>
    <t>Metenolona</t>
  </si>
  <si>
    <t>Betametasona</t>
  </si>
  <si>
    <t>Noretisterona</t>
  </si>
  <si>
    <t>Morfina y sus sales</t>
  </si>
  <si>
    <t>Codeina y sus sales</t>
  </si>
  <si>
    <t>Cocaina y sus sales</t>
  </si>
  <si>
    <t>Quinina y sus sales</t>
  </si>
  <si>
    <t>Cafeina y sus sales</t>
  </si>
  <si>
    <t>Teobromina y sus sales</t>
  </si>
  <si>
    <t>Emetina y sus sales</t>
  </si>
  <si>
    <t>Atropina y sus sales</t>
  </si>
  <si>
    <t>Estricnina</t>
  </si>
  <si>
    <t>Esparteina</t>
  </si>
  <si>
    <t>Escopolamina</t>
  </si>
  <si>
    <t>Aloidina y sus sales</t>
  </si>
  <si>
    <t>Arecolina</t>
  </si>
  <si>
    <t>Ergonovina</t>
  </si>
  <si>
    <t>Eserina eseridina</t>
  </si>
  <si>
    <t>Glucosidos</t>
  </si>
  <si>
    <t>Yohimbina</t>
  </si>
  <si>
    <t>Rutina</t>
  </si>
  <si>
    <t>Teofilina</t>
  </si>
  <si>
    <t>Aminofilina</t>
  </si>
  <si>
    <t>Ergotamina</t>
  </si>
  <si>
    <t>Lanatosidos</t>
  </si>
  <si>
    <t>Evonomina</t>
  </si>
  <si>
    <t>Hidrastina</t>
  </si>
  <si>
    <t>Efedrina</t>
  </si>
  <si>
    <t>Digitalina</t>
  </si>
  <si>
    <t>Papaverina</t>
  </si>
  <si>
    <t>Penicilina</t>
  </si>
  <si>
    <t>Estreptomicina</t>
  </si>
  <si>
    <t>Eritromicina</t>
  </si>
  <si>
    <t>Bacitracina</t>
  </si>
  <si>
    <t xml:space="preserve">Cloromicetina cloranfenicol </t>
  </si>
  <si>
    <t>Dihidroestreptomicina</t>
  </si>
  <si>
    <t>Neomicina</t>
  </si>
  <si>
    <t>Tetraciclina</t>
  </si>
  <si>
    <t>Oxitetraciclina</t>
  </si>
  <si>
    <t>Kanamicina</t>
  </si>
  <si>
    <t>Oleandomicina</t>
  </si>
  <si>
    <t>Ampicilina</t>
  </si>
  <si>
    <t>Novobiocina</t>
  </si>
  <si>
    <t>Gentamicina</t>
  </si>
  <si>
    <t>Sulfato de netilmicina</t>
  </si>
  <si>
    <t>Azitromicina</t>
  </si>
  <si>
    <t xml:space="preserve">Vitaminas n c p </t>
  </si>
  <si>
    <t xml:space="preserve">Hormonas n c p </t>
  </si>
  <si>
    <t xml:space="preserve">Alcaloides n c p </t>
  </si>
  <si>
    <t xml:space="preserve">Clorhidratos n c p </t>
  </si>
  <si>
    <t xml:space="preserve">Antibioticos n c p </t>
  </si>
  <si>
    <t>Medicamentos homeopaticos</t>
  </si>
  <si>
    <t>Medicamentos homeopaticos en globulos</t>
  </si>
  <si>
    <t>Endulzantes sinteticos educolorantes</t>
  </si>
  <si>
    <t>Medicamentos homeopaticos en polvo tabletas y jalea</t>
  </si>
  <si>
    <t>Coagulantes microbianos</t>
  </si>
  <si>
    <t>Antiinflamatorios no hormonales</t>
  </si>
  <si>
    <t>Antiespasmodicos</t>
  </si>
  <si>
    <t>Antiacidos</t>
  </si>
  <si>
    <t>Agua esteril para inyectables</t>
  </si>
  <si>
    <t>Premezclas antibioticas</t>
  </si>
  <si>
    <t xml:space="preserve">Productos farmaceuticos para uso humano aparato digestivo y metabolico </t>
  </si>
  <si>
    <t xml:space="preserve">Productos farmaceuticos para uso humano sangre y organos hematopoyeticos </t>
  </si>
  <si>
    <t xml:space="preserve">Productos farmaceuticos para uso humano aparato cardiovascular </t>
  </si>
  <si>
    <t xml:space="preserve">Productos farmaceuticos para uso humano dermatologicos </t>
  </si>
  <si>
    <t xml:space="preserve">Productos farmaceuticos para uso humano aparato genitourinario y hormonas sexuales </t>
  </si>
  <si>
    <t xml:space="preserve">Productos farmaceuticos para uso humano hormonas de uso sistemico excepto las sexuales </t>
  </si>
  <si>
    <t xml:space="preserve">Productos farmaceuticos para uso humano antiinfeccioso en general para uso sistemico </t>
  </si>
  <si>
    <t xml:space="preserve">Productos farmaceuticos para uso humano terapia antineoplasica e inmunomoduladores </t>
  </si>
  <si>
    <t xml:space="preserve">Productos farmaceuticos para uso humano aparato musculoesqueletico </t>
  </si>
  <si>
    <t xml:space="preserve">Productos farmaceuticos para uso humano sistema nervioso </t>
  </si>
  <si>
    <t xml:space="preserve">Productos farmaceuticos para uso humano productos antiparasitarios </t>
  </si>
  <si>
    <t xml:space="preserve">Productos farmaceuticos para uso humano aparato respiratorio </t>
  </si>
  <si>
    <t xml:space="preserve">Productos farmaceuticos para uso humano organos de los sentidos </t>
  </si>
  <si>
    <t>Otros medicamentos n c p para uso humano terapeutico o profilactico</t>
  </si>
  <si>
    <t>Productos farmaceuticos para uso veterinario</t>
  </si>
  <si>
    <t>Antiparasitarios para animales</t>
  </si>
  <si>
    <t>Extractos de higado</t>
  </si>
  <si>
    <t>Plasma</t>
  </si>
  <si>
    <t>Hemoglobina</t>
  </si>
  <si>
    <t>Cultivo de bacterias probioticos</t>
  </si>
  <si>
    <t>Bases para preparacion de vacunas</t>
  </si>
  <si>
    <t>Sales biliares en polvo</t>
  </si>
  <si>
    <t>Suero antiofidico</t>
  </si>
  <si>
    <t>Albumina de sangre</t>
  </si>
  <si>
    <t>Interferones</t>
  </si>
  <si>
    <t>Suero bovino</t>
  </si>
  <si>
    <t>Apositos</t>
  </si>
  <si>
    <t>Gasa esterilizada</t>
  </si>
  <si>
    <t>Algodon esterilizado</t>
  </si>
  <si>
    <t>Algodon hidrofilo</t>
  </si>
  <si>
    <t>Esparadrapo</t>
  </si>
  <si>
    <t>Venditas antisepticas</t>
  </si>
  <si>
    <t>Veneno de serpientes</t>
  </si>
  <si>
    <t>Suturas quirurgicas</t>
  </si>
  <si>
    <t>Catguts y sus equivalentes para suturas</t>
  </si>
  <si>
    <t>Preparaciones para transmision de ondas ecosonograficas e impulsos electromedicos</t>
  </si>
  <si>
    <t>Botiquines para emergencia</t>
  </si>
  <si>
    <t>Cemento para protesis dental</t>
  </si>
  <si>
    <t>Oro dental</t>
  </si>
  <si>
    <t>Amalgamas para protesis dental</t>
  </si>
  <si>
    <t>Metales para protesis dental</t>
  </si>
  <si>
    <t>Porcelana para protesis dental</t>
  </si>
  <si>
    <t>Minibotiquines y estuches similares con productos medicinales o cosmeticos</t>
  </si>
  <si>
    <t>Mercurio para uso de obturacion dental</t>
  </si>
  <si>
    <t>Aceites sulfonados para textiles</t>
  </si>
  <si>
    <t>Jabones en pasta para lavar</t>
  </si>
  <si>
    <t>Jabones en polvo para lavar</t>
  </si>
  <si>
    <t>Jabones liquidos para lavar</t>
  </si>
  <si>
    <t>Jabones industriales</t>
  </si>
  <si>
    <t>Jabones de tocador</t>
  </si>
  <si>
    <t>Jabones medicinales</t>
  </si>
  <si>
    <t>Jabones en escamas</t>
  </si>
  <si>
    <t>Jabones para uso veterinario</t>
  </si>
  <si>
    <t>Detergentes en polvo</t>
  </si>
  <si>
    <t>Detergentes liquidos</t>
  </si>
  <si>
    <t>Detergentes solidos</t>
  </si>
  <si>
    <t>Preparaciones para limpiar vidrios</t>
  </si>
  <si>
    <t>Liquidos para lavar en seco</t>
  </si>
  <si>
    <t>Preparaciones para desmanchar articulos textiles</t>
  </si>
  <si>
    <t>Preparaciones para limpieza de articulos de material plastico</t>
  </si>
  <si>
    <t>Champu para alfombras</t>
  </si>
  <si>
    <t>Preparaciones desengrasantes para pisos</t>
  </si>
  <si>
    <t>Productos blanqueadores y desmanchadores</t>
  </si>
  <si>
    <t>Preparaciones especiales para el prelavado de prendas textiles</t>
  </si>
  <si>
    <t>Preparaciones para limpieza y desengrase</t>
  </si>
  <si>
    <t>Preparaciones para limpieza de equipos de oficina</t>
  </si>
  <si>
    <t>Preparaciones para suavizar prendas textiles</t>
  </si>
  <si>
    <t>Preparaciones tensoactivas</t>
  </si>
  <si>
    <t>Humectantes para textiles</t>
  </si>
  <si>
    <t>Champues</t>
  </si>
  <si>
    <t>Preparaciones para cabello aun los colorantes</t>
  </si>
  <si>
    <t>Lociones capilares</t>
  </si>
  <si>
    <t>Fijadores liquidos para el cabello</t>
  </si>
  <si>
    <t>Fijadores semisolidos para el cabello</t>
  </si>
  <si>
    <t>Liquidos para permanentes</t>
  </si>
  <si>
    <t>Crema de tocador</t>
  </si>
  <si>
    <t>Dentifricos</t>
  </si>
  <si>
    <t>Productos liquidos para higiene bucal</t>
  </si>
  <si>
    <t>Esmalte para unas y liquidos para manicura</t>
  </si>
  <si>
    <t>Lapices labiales</t>
  </si>
  <si>
    <t>Lapices para maquillaje</t>
  </si>
  <si>
    <t>Productos solidos para maquillaje</t>
  </si>
  <si>
    <t>Polvos para la cara</t>
  </si>
  <si>
    <t>Polvos de talco</t>
  </si>
  <si>
    <t>Aceites para tocador</t>
  </si>
  <si>
    <t>Cremas bronceadoras y protectoras para la piel</t>
  </si>
  <si>
    <t>Productos liquidos para maquillaje</t>
  </si>
  <si>
    <t>Perfumes</t>
  </si>
  <si>
    <t>Aguas de colonia</t>
  </si>
  <si>
    <t>Lociones de tocador</t>
  </si>
  <si>
    <t>Preparaciones para higiene bucal</t>
  </si>
  <si>
    <t>Desodorantes solidos de tocador</t>
  </si>
  <si>
    <t>Desodorantes liquidos de tocador</t>
  </si>
  <si>
    <t>Bases para preparacion de esmalte manicura</t>
  </si>
  <si>
    <t>Seda para higiene dental</t>
  </si>
  <si>
    <t>Preparaciones para afeitar</t>
  </si>
  <si>
    <t>Estuches kits de cosmeticos</t>
  </si>
  <si>
    <t>Estuches con seda para higiene dental</t>
  </si>
  <si>
    <t>Panitos humedos</t>
  </si>
  <si>
    <t>Productos n c p para tocador</t>
  </si>
  <si>
    <t>Purificadores solidos de ambiente</t>
  </si>
  <si>
    <t>Purificadores liquidos de ambiente</t>
  </si>
  <si>
    <t>Ambientadores en figuras decorativas</t>
  </si>
  <si>
    <t>Ambientadores provistos de dispositivos electricos</t>
  </si>
  <si>
    <t>Ceras artificiales</t>
  </si>
  <si>
    <t>Ceras para pisos</t>
  </si>
  <si>
    <t>Betunes</t>
  </si>
  <si>
    <t>Preparaciones sin base de cera para lustrar calzado</t>
  </si>
  <si>
    <t>Preparaciones para limpiar y brillar madera y metales</t>
  </si>
  <si>
    <t xml:space="preserve">Preparaciones abrasivas n c p </t>
  </si>
  <si>
    <t>Mezclas de aceites esenciales</t>
  </si>
  <si>
    <t>Esencias</t>
  </si>
  <si>
    <t>Mezclas de esencias</t>
  </si>
  <si>
    <t>Aceites esenciales</t>
  </si>
  <si>
    <t>Aceite esencial de eucalipto</t>
  </si>
  <si>
    <t xml:space="preserve">Sustancias odoriferas n c p </t>
  </si>
  <si>
    <t>Caseinato de calcio</t>
  </si>
  <si>
    <t>Peptonas</t>
  </si>
  <si>
    <t>Proteinas</t>
  </si>
  <si>
    <t>Pegantes de origen vegetal</t>
  </si>
  <si>
    <t>Pegantes de origen animal</t>
  </si>
  <si>
    <t>Pegantes sinteticos</t>
  </si>
  <si>
    <t>Adhesivos epoxicos</t>
  </si>
  <si>
    <t xml:space="preserve">Adhesivos fusionales punto caliente </t>
  </si>
  <si>
    <t>Pegantes a base de caucho</t>
  </si>
  <si>
    <t>Pectina</t>
  </si>
  <si>
    <t>Proteinas a base de subproductos animales</t>
  </si>
  <si>
    <t>Lactoalbumina</t>
  </si>
  <si>
    <t>Caseinato sodico o caseinato de sodio</t>
  </si>
  <si>
    <t>Emulsiones engrasantes para cueros</t>
  </si>
  <si>
    <t>Aceites minerales</t>
  </si>
  <si>
    <t>Aditivos para gasolina aceites minerales y combustible en general</t>
  </si>
  <si>
    <t>Anticorrosivos</t>
  </si>
  <si>
    <t>Aditivos para grasas y aceites lubricantes</t>
  </si>
  <si>
    <t>Liquido para frenos hidraulicos</t>
  </si>
  <si>
    <t>Yesos especiales para odontologia</t>
  </si>
  <si>
    <t>Preparaciones quimicas para usos odontologicos</t>
  </si>
  <si>
    <t>Plastilina para moldear</t>
  </si>
  <si>
    <t>Pasta para limpiar tipos plastilina</t>
  </si>
  <si>
    <t>Mezclas quimicas para extintores</t>
  </si>
  <si>
    <t>Tiras reactivas para analisis de laboratorio</t>
  </si>
  <si>
    <t>Polvora negra</t>
  </si>
  <si>
    <t>Polvora blanca</t>
  </si>
  <si>
    <t>Dinamita</t>
  </si>
  <si>
    <t>Gomas gelatinas y otros preparados quimicos similares para la preparacion de explosivos</t>
  </si>
  <si>
    <t>Multiplicadores para explosivos</t>
  </si>
  <si>
    <t>Hidrogeles explosivos</t>
  </si>
  <si>
    <t>Mezclas explosivas no sensibilizadas</t>
  </si>
  <si>
    <t>Detonadores para mineria</t>
  </si>
  <si>
    <t>Fulminantes para armas de fuego</t>
  </si>
  <si>
    <t>Cordon o mecha detonante</t>
  </si>
  <si>
    <t>Articulos de pirotecnia para entretenimiento</t>
  </si>
  <si>
    <t>Articulos de pirotecnia para uso tecnico</t>
  </si>
  <si>
    <t>Elementos compuestos quimicos con aditivos para uso en electronica</t>
  </si>
  <si>
    <t>Biodiesel B100</t>
  </si>
  <si>
    <t>Carbon activado</t>
  </si>
  <si>
    <t>Aprestos para textiles</t>
  </si>
  <si>
    <t>Dispersantes para textiles</t>
  </si>
  <si>
    <t>Productos fijadores para textiles</t>
  </si>
  <si>
    <t>Productos suavizantes para textiles</t>
  </si>
  <si>
    <t>Productos auxiliares para la elaboracion del papel</t>
  </si>
  <si>
    <t>Productos auxiliares para el charolado y acabado de cuero</t>
  </si>
  <si>
    <t>Mordientes para tenir</t>
  </si>
  <si>
    <t>Preparaciones especiales para almidonar prendas textiles</t>
  </si>
  <si>
    <t>Desoxidantes de metales</t>
  </si>
  <si>
    <t>Fundentes</t>
  </si>
  <si>
    <t>Liquidos especiales para cromar niquelar y electrobrillar metales</t>
  </si>
  <si>
    <t>Soldadura plastica</t>
  </si>
  <si>
    <t xml:space="preserve">Mezcla especial de gases para soldadura Agamix </t>
  </si>
  <si>
    <t>Plastificantes</t>
  </si>
  <si>
    <t>Vulcanizantes</t>
  </si>
  <si>
    <t>Aceleradores de vulcanizacion</t>
  </si>
  <si>
    <t>Aditivos para plasticos</t>
  </si>
  <si>
    <t>Estabilizantes para resinas artificiales</t>
  </si>
  <si>
    <t>Lubricantes para plasticos</t>
  </si>
  <si>
    <t>Concentrados para plasticos</t>
  </si>
  <si>
    <t>Antioxidantes para plasticos</t>
  </si>
  <si>
    <t>Catalizadores para hidrogenacion de aceites y grasas comestibles</t>
  </si>
  <si>
    <t>Catalizadores para la elaboracion de plasticos</t>
  </si>
  <si>
    <t>Dodecilbenceno alcano tridecilbenceno</t>
  </si>
  <si>
    <t>Coagulantes y floculantes</t>
  </si>
  <si>
    <t>Impermeabilizantes para calderas</t>
  </si>
  <si>
    <t>Compuestos aislantes para calderas</t>
  </si>
  <si>
    <t>Desincrustantes para calderas</t>
  </si>
  <si>
    <t>Antiincrustantes antiespumantes desengrasantes para calderas</t>
  </si>
  <si>
    <t xml:space="preserve">Productos quimicos especiales para tratamiento de aguas calderas </t>
  </si>
  <si>
    <t>Aditivos para tintas</t>
  </si>
  <si>
    <t>Aceleradores de fraguado para concreto</t>
  </si>
  <si>
    <t>Aditivos para concretos</t>
  </si>
  <si>
    <t>Desincrustantes</t>
  </si>
  <si>
    <t>Productos inmunizantes para madera</t>
  </si>
  <si>
    <t>Espumantes para bebidas</t>
  </si>
  <si>
    <t>Estabilizantes para bebidas y alimentos</t>
  </si>
  <si>
    <t>Aditivos para pinturas</t>
  </si>
  <si>
    <t>Preservativos para alimentos</t>
  </si>
  <si>
    <t>Mezclas basicas para aditivos desengrasantes y similares</t>
  </si>
  <si>
    <t>Productos quimicos especiales para tratamiento de pinturas</t>
  </si>
  <si>
    <t>Productos quimicos especiales para tratamiento de cementos y concreto</t>
  </si>
  <si>
    <t>Productos quimicos especiales para tratamiento de pozos petroleros</t>
  </si>
  <si>
    <t>Productos quimicos especiales para tratamiento de pisos</t>
  </si>
  <si>
    <t>Alquilbenceno</t>
  </si>
  <si>
    <t>acido naftenico</t>
  </si>
  <si>
    <t>Antiespumantes para bebidas</t>
  </si>
  <si>
    <t>Productos quimicos para el tratamiento del agua</t>
  </si>
  <si>
    <t>Productos quimicos especiales para el revestimiento de alfombras y tejidos scotch gard</t>
  </si>
  <si>
    <t>Impermeabilizantes no asfalticos</t>
  </si>
  <si>
    <t>Cintas y papeles especiales para correccion y borrado de textos</t>
  </si>
  <si>
    <t>Liquidos especiales para correccion y borrado de textos</t>
  </si>
  <si>
    <t>Naftenatos</t>
  </si>
  <si>
    <t>Destupidores de caneria</t>
  </si>
  <si>
    <t>Tricompuestos organicos</t>
  </si>
  <si>
    <t>Nucleotidos</t>
  </si>
  <si>
    <t>Emulsificante para alimentos</t>
  </si>
  <si>
    <t>Preparaciones aglutinantes para moldes o nucleos de fundicion</t>
  </si>
  <si>
    <t>Productos quimicos especiales para el tratamiento de esmaltes ceramicos</t>
  </si>
  <si>
    <t>Aditivo quimico coloidal para la estabilizacion de suelo cemento</t>
  </si>
  <si>
    <t>Agente emulsificante coloidal concentrado para uso agricola</t>
  </si>
  <si>
    <t>Aditivos quimicos para la elaboracion de cemento                                           </t>
  </si>
  <si>
    <t>Productos auxiliares n c p para textiles y tintoreria</t>
  </si>
  <si>
    <t>Productos compuestos n c p para tratar metales</t>
  </si>
  <si>
    <t>Aditivos n c p para caucho</t>
  </si>
  <si>
    <t>Ingredientes n c p para concentrados de bebidas</t>
  </si>
  <si>
    <t xml:space="preserve">Productos quimicos n c p </t>
  </si>
  <si>
    <t>Fibras artificiales y o sinteticas sin cardar ni peinar</t>
  </si>
  <si>
    <t xml:space="preserve">Fibra sintetica discontinua cortada de poliester staple </t>
  </si>
  <si>
    <t xml:space="preserve">Fibra sintetica discontinua en cable de poliester tow </t>
  </si>
  <si>
    <t>Fibra de polipropileno</t>
  </si>
  <si>
    <t xml:space="preserve">Fibras sinteticas discontinuas en mecha de poliester TOP </t>
  </si>
  <si>
    <t>Hilos hilado de polipropileno venta al por menor</t>
  </si>
  <si>
    <t>Hilos hilados sinteticos poliester nailon Venta al por menor</t>
  </si>
  <si>
    <t>Fibra sintetica continua preorientada de poliester – poy</t>
  </si>
  <si>
    <t>Fibra sintetica continua no texturizada de poliester – filamento liso</t>
  </si>
  <si>
    <t>Fibra sintetica continua texturizada de poliester – filamento texturizado</t>
  </si>
  <si>
    <t>Fibra sintetica continua no texturizada de nailon – filamento liso</t>
  </si>
  <si>
    <t>Fibra sintetica continua texturizada de nailon – filamento texturizado</t>
  </si>
  <si>
    <t>Monofilamentos de poliuretano</t>
  </si>
  <si>
    <t>Mecha filtro de acetato</t>
  </si>
  <si>
    <t>Hilados sencillos de filamentos o fibras continuas artificiales excepto hilo de coser e hilados multiples retorcidos o cableados  no acondicionados para la venta al por menor</t>
  </si>
  <si>
    <t>Filamento de acetato de celulosa</t>
  </si>
  <si>
    <t>Llantas de caucho para automoviles</t>
  </si>
  <si>
    <t>Llantas de caucho para motocicletas y motonetas</t>
  </si>
  <si>
    <t>Llantas de caucho para bicicletas</t>
  </si>
  <si>
    <t>Llantas de caucho para buses y camiones</t>
  </si>
  <si>
    <t>Llantas de caucho para aviones</t>
  </si>
  <si>
    <t xml:space="preserve">Llantas de caucho para maquinaria agricola y de maquinaria para construccion o mantenimiento industrial </t>
  </si>
  <si>
    <t xml:space="preserve">Protectores de caucho para neumaticos camaras de aire </t>
  </si>
  <si>
    <t>Bandas blancas para llantas</t>
  </si>
  <si>
    <t>Llantas macizas de caucho</t>
  </si>
  <si>
    <t>Neumaticos para llantas de automoviles</t>
  </si>
  <si>
    <t>Neumaticos para llantas de buses y camiones</t>
  </si>
  <si>
    <t>Neumaticos para llantas de aviones</t>
  </si>
  <si>
    <t>Neumaticos para llantas de motocicletas y motonetas</t>
  </si>
  <si>
    <t>Neumaticos para llantas de bicicletas</t>
  </si>
  <si>
    <t>Neumaticos para llantas de maquinaria agricola o de ingenieria</t>
  </si>
  <si>
    <t>Camel back</t>
  </si>
  <si>
    <t>Bandas de caucho para reencauche de llantas</t>
  </si>
  <si>
    <t>Llantas reencauchadas</t>
  </si>
  <si>
    <t xml:space="preserve">Caucho regenerado recuperado </t>
  </si>
  <si>
    <t>Planchas laminas de caucho</t>
  </si>
  <si>
    <t>Hilos de caucho</t>
  </si>
  <si>
    <t>Caucho espumado</t>
  </si>
  <si>
    <t>Banditas de caucho</t>
  </si>
  <si>
    <t>Hilos elasticos sinteticos</t>
  </si>
  <si>
    <t>Barras y varillas de caucho</t>
  </si>
  <si>
    <t>Baldosas de caucho</t>
  </si>
  <si>
    <t>Mezclas n c p de caucho</t>
  </si>
  <si>
    <t>Mangueras de caucho</t>
  </si>
  <si>
    <t>Tubos de caucho</t>
  </si>
  <si>
    <t>Correas de caucho para transmision</t>
  </si>
  <si>
    <t>Bandas transportadoras de caucho</t>
  </si>
  <si>
    <t>Correas de caucho para sistemas de transmision de automotores</t>
  </si>
  <si>
    <t xml:space="preserve">Tejidos encauchados excepto tejidos de cuerdas de llantas </t>
  </si>
  <si>
    <t>Guantes de caucho</t>
  </si>
  <si>
    <t>Telas de caucho</t>
  </si>
  <si>
    <t>Calzones de caucho</t>
  </si>
  <si>
    <t>Guantes de cirugia</t>
  </si>
  <si>
    <t>Prendas de vestir de caucho vulcanizado y sus accesorios</t>
  </si>
  <si>
    <t>Articulos de caucho para uso medico</t>
  </si>
  <si>
    <t>Bolsas de caucho para agua</t>
  </si>
  <si>
    <t>Bolsas de caucho para hielo</t>
  </si>
  <si>
    <t>Partes y accesorios de caucho para equipo de venoclisis</t>
  </si>
  <si>
    <t>Chupos de caucho</t>
  </si>
  <si>
    <t>Partes de caucho para goteros</t>
  </si>
  <si>
    <t>Esponjas de caucho</t>
  </si>
  <si>
    <t>Parches de caucho para vulcanizar</t>
  </si>
  <si>
    <t>Chupas y accesorios de caucho para sanitarios</t>
  </si>
  <si>
    <t>Tapas y tapones de caucho</t>
  </si>
  <si>
    <t>Material de caucho para empaquetadura</t>
  </si>
  <si>
    <t>Tanques de caucho para transporte de liquidos</t>
  </si>
  <si>
    <t>Articulos de caucho para uso electrico</t>
  </si>
  <si>
    <t>Partes y accesorios de caucho para electrodomesticos</t>
  </si>
  <si>
    <t>Guardaescobas de caucho</t>
  </si>
  <si>
    <t>Tapetes de caucho</t>
  </si>
  <si>
    <t>Colchones de caucho neumaticos</t>
  </si>
  <si>
    <t>Borradores de caucho</t>
  </si>
  <si>
    <t>Arandelas y otros empaques de caucho</t>
  </si>
  <si>
    <t>Rodillo de caucho</t>
  </si>
  <si>
    <t>Aislante de caucho para aparatos frigorificos</t>
  </si>
  <si>
    <t>Repuestos de caucho para automotores y maquinaria</t>
  </si>
  <si>
    <t>Separadores de caucho para baterias</t>
  </si>
  <si>
    <t>Mantillas para impresion</t>
  </si>
  <si>
    <t>Almohadas de caucho espumado</t>
  </si>
  <si>
    <t>Cojineria de caucho espumado</t>
  </si>
  <si>
    <t>Apoyos de neopreno</t>
  </si>
  <si>
    <t>Partes y accesorios de caucho para uso industrial</t>
  </si>
  <si>
    <t>Ruedas de caucho</t>
  </si>
  <si>
    <t>Accesorios de caucho para tuberias</t>
  </si>
  <si>
    <t>Moldes de caucho para usos industriales</t>
  </si>
  <si>
    <t>Articulos n c p de caucho para farmacia y laboratorio</t>
  </si>
  <si>
    <t>Articulos de caucho n c p para uso industrial</t>
  </si>
  <si>
    <t>Articulos de caucho n c p para escritorio</t>
  </si>
  <si>
    <t xml:space="preserve">Articulos de caucho n c p </t>
  </si>
  <si>
    <t>Varillas y perfiles de material plastico</t>
  </si>
  <si>
    <t>Monofilamento de material plastico</t>
  </si>
  <si>
    <t xml:space="preserve">Varillas y perfiles en P V C </t>
  </si>
  <si>
    <t>Multifilamentos de material plastico</t>
  </si>
  <si>
    <t>Tuberias de polivinilo</t>
  </si>
  <si>
    <t>Tuberias de polietileno</t>
  </si>
  <si>
    <t>Accesorios de material plastico para tuberias</t>
  </si>
  <si>
    <t>Tripas plasticas para embutidos</t>
  </si>
  <si>
    <t>Mangueras de material plastico</t>
  </si>
  <si>
    <t>Acoples y boquillas de plastico para mangueras</t>
  </si>
  <si>
    <t>Tubo rigido de material plastico</t>
  </si>
  <si>
    <t>Accesorios de polivinilo para tuberia y demas materiales plasticos</t>
  </si>
  <si>
    <t>Accesorios de plastico para fontaneria</t>
  </si>
  <si>
    <t>Tejidos tubulares de polipropileno</t>
  </si>
  <si>
    <t xml:space="preserve">Tuberias de poliester reforzadas con fibra de vidrio GRP </t>
  </si>
  <si>
    <t xml:space="preserve">Accesorios de tuberia en poliester reforzado con fibra de vidrio GRP </t>
  </si>
  <si>
    <t>Lamina tubular plastica laminada con aluminio</t>
  </si>
  <si>
    <t>Pelicula tubular especial para empaques al vacio</t>
  </si>
  <si>
    <t>Pelicula tubular de plastico sin impresion</t>
  </si>
  <si>
    <t>Pelicula tubular de plastico impresa</t>
  </si>
  <si>
    <t>Pelicula tubular de celofan impresa</t>
  </si>
  <si>
    <t>Lamina plana de material plastico</t>
  </si>
  <si>
    <t>Lamina ondulada de material plastico</t>
  </si>
  <si>
    <t>Lamina de polietileno</t>
  </si>
  <si>
    <t>Pelicula de polietileno</t>
  </si>
  <si>
    <t>Pelicula de poliestireno</t>
  </si>
  <si>
    <t>Lamina de polivinilo</t>
  </si>
  <si>
    <t>Pelicula de polivinilo</t>
  </si>
  <si>
    <t>Laminas acrilicas</t>
  </si>
  <si>
    <t>Laminas y hojas de acetato</t>
  </si>
  <si>
    <t>Pelicula de cloruro de polivinilo</t>
  </si>
  <si>
    <t>Pelicula de polipropileno</t>
  </si>
  <si>
    <t>Pelicula laminada de materiales plasticos</t>
  </si>
  <si>
    <t>Laminas de polipropileno</t>
  </si>
  <si>
    <t>Pelicula de polietileno impresa</t>
  </si>
  <si>
    <t>Pelicula impresa de cloruro de polivinilo</t>
  </si>
  <si>
    <t>Lamina de poliestireno</t>
  </si>
  <si>
    <t>Tirillas y accesorios similares de material plastico</t>
  </si>
  <si>
    <t>Pelicula de polipropileno impresa</t>
  </si>
  <si>
    <t>Tela de material plastico</t>
  </si>
  <si>
    <t>Bloque oftalmico en bruto de material plastico</t>
  </si>
  <si>
    <t>Tejidos de polipropileno</t>
  </si>
  <si>
    <t>Membranas impermeables en tela de plastico</t>
  </si>
  <si>
    <t>Lamina ondulada de polivinilo</t>
  </si>
  <si>
    <t>Pelicula de poliestireno impresa</t>
  </si>
  <si>
    <t>Plastico metalizado</t>
  </si>
  <si>
    <t>Pelicula de polivinilo impresa</t>
  </si>
  <si>
    <t>Peliculas de polietilentereftalato o tereftalato de polietileno PET</t>
  </si>
  <si>
    <t>Pelicula de polipropileno metalizada</t>
  </si>
  <si>
    <t>Papel celofan</t>
  </si>
  <si>
    <t>Papel celofan impreso</t>
  </si>
  <si>
    <t>Plastico espumado rigido</t>
  </si>
  <si>
    <t>Plastico espumado flexible</t>
  </si>
  <si>
    <t>Pelicula de polivinilo con material textil</t>
  </si>
  <si>
    <t>Pelicula plastica especial para blindaje de vidrio</t>
  </si>
  <si>
    <t>Pelicula plastica especial para productos de blindado</t>
  </si>
  <si>
    <t>Bolsas de material plastico sin impresion</t>
  </si>
  <si>
    <t>Sacos  empaques de material sintetico</t>
  </si>
  <si>
    <t>Bolsas impresas de material plastico</t>
  </si>
  <si>
    <t>Empaques de material plastico para equipo de venoclisis</t>
  </si>
  <si>
    <t>Sobres y envolturas impresas de polietileno laminados con aluminio</t>
  </si>
  <si>
    <t>Bolsas impresas de material plastico para empaque al vacio</t>
  </si>
  <si>
    <t>Bolsas de celofan kg</t>
  </si>
  <si>
    <t>Bolsas de celofan milimetro</t>
  </si>
  <si>
    <t>Bolsas impresas de papel celofan</t>
  </si>
  <si>
    <t>Cajas de plastico espumado rigido para empaque</t>
  </si>
  <si>
    <t>Envases de material plastico de menos de 1000 cm3</t>
  </si>
  <si>
    <t>Envase de material plastico de 1000 cm3 y mas</t>
  </si>
  <si>
    <t>Frascos comprimibles de material plastico</t>
  </si>
  <si>
    <t>Cajas de material plastico</t>
  </si>
  <si>
    <t>Estuches y cajitas de material plastico</t>
  </si>
  <si>
    <t>Tapas y tapones de material plastico</t>
  </si>
  <si>
    <t>Envase de material plastico para drogas y cosmeticos</t>
  </si>
  <si>
    <t>Cajas plasticas para transporte de botellas</t>
  </si>
  <si>
    <t>Cajas plasticas para el transporte y almacenamiento de productos alimenticios</t>
  </si>
  <si>
    <t>Protectores sujetadores de plastico para envases</t>
  </si>
  <si>
    <t>Empaques plasticos termoformados</t>
  </si>
  <si>
    <t>Envases plasticos desechables para productos alimenticios y bebidas</t>
  </si>
  <si>
    <t>Empaques termoformados para medicamentos</t>
  </si>
  <si>
    <t>Tambores y canecas plasticas</t>
  </si>
  <si>
    <t>Carretes de material plastico</t>
  </si>
  <si>
    <t>Cintas plasticas de seguridad para envase</t>
  </si>
  <si>
    <t>Zuncho plastico</t>
  </si>
  <si>
    <t>Tapones dosificadores para envases de licores</t>
  </si>
  <si>
    <t>Cinta para liner de tapas</t>
  </si>
  <si>
    <t>Organizadores torres plasticos de casetes CD y similares</t>
  </si>
  <si>
    <t>Cajitas estuches de material plastico para casetes CD y similares</t>
  </si>
  <si>
    <t>Canastillas y similares de material plastico para empaque de botella</t>
  </si>
  <si>
    <t>Rejillas de material plastico</t>
  </si>
  <si>
    <t>Tapas en material plastico para contadores registros y similares</t>
  </si>
  <si>
    <t>Piezas partes y componentes de plastico para estuches portacasetes</t>
  </si>
  <si>
    <t>Bolsas cojines de material plastico con valvula dosificadora</t>
  </si>
  <si>
    <t>Partes y piezas plasticas para cartuchos de impresoras de computador</t>
  </si>
  <si>
    <t>Tapas y capsulas de seguridad de material plastico para frascos y botellas</t>
  </si>
  <si>
    <t>Forros empaques especiales de polivinilo</t>
  </si>
  <si>
    <t>Preformas en material plastico para envases</t>
  </si>
  <si>
    <t>Redes tubulares de polietileno</t>
  </si>
  <si>
    <t>Envases tubulares flexibles para dentifricos champus cremas y productos similares</t>
  </si>
  <si>
    <t>Arandelas y otros empaques de plastico</t>
  </si>
  <si>
    <t>Estibas plasticas para transporte de mercancias</t>
  </si>
  <si>
    <t>Envases n c p de material plastico</t>
  </si>
  <si>
    <t>Material de empaque n c p de plastico espumado rigido</t>
  </si>
  <si>
    <t>Revestimientos de material sintetico</t>
  </si>
  <si>
    <t>Recubrimientos de material plastico para pisos</t>
  </si>
  <si>
    <t>Baldosas para pisos de asbesto vinilo</t>
  </si>
  <si>
    <t>Cintas aislantes</t>
  </si>
  <si>
    <t>Cinta autoadhesiva</t>
  </si>
  <si>
    <t>Hojas en acetato de letras transferibles</t>
  </si>
  <si>
    <t>Cinta plastica reflectiva</t>
  </si>
  <si>
    <t>Cierres autoadhesivos</t>
  </si>
  <si>
    <t>Pelicula plastica especial para recubrimiento de madera</t>
  </si>
  <si>
    <t xml:space="preserve">Cintas pegantes transparentes </t>
  </si>
  <si>
    <t>Peliculas plasticas especiales para toallas higienicas panales y articulos similares</t>
  </si>
  <si>
    <t xml:space="preserve">Peliculas plasticas autoadhesivas papel contac </t>
  </si>
  <si>
    <t>Cintas pegantes transparentes impresas</t>
  </si>
  <si>
    <t>Articulos de material plastico para servicios sanitarios</t>
  </si>
  <si>
    <t>Asientos de material plastico para sanitarios</t>
  </si>
  <si>
    <t>Sanitarios portatiles para camping</t>
  </si>
  <si>
    <t>Sanitarios de material plastico para vehiculos automotores</t>
  </si>
  <si>
    <t>Duchas plasticas</t>
  </si>
  <si>
    <t>Tinas y recipientes similares de material plastico</t>
  </si>
  <si>
    <t>Vajillas de material plastico</t>
  </si>
  <si>
    <t>Utensilios de material plastico para la mesa y cocina</t>
  </si>
  <si>
    <t>Vasos y jarros de material plastico</t>
  </si>
  <si>
    <t>Jarras y platones de material plastico</t>
  </si>
  <si>
    <t>Regaderas y baldes de material plastico</t>
  </si>
  <si>
    <t>Jaboneras polveras y similares de material plastico</t>
  </si>
  <si>
    <t>Cubiertos de material plastico</t>
  </si>
  <si>
    <t>Piezas de material plastico para vajillas</t>
  </si>
  <si>
    <t>Loncheras de material plastico</t>
  </si>
  <si>
    <t>Platos plasticos desechables</t>
  </si>
  <si>
    <t>Vasos vasitos copas y recipientes similares desechables de material plastico</t>
  </si>
  <si>
    <t>Recipientes de material plastico canecas para la basura</t>
  </si>
  <si>
    <t>Teteros de material plastico</t>
  </si>
  <si>
    <t>Cortinas plasticas</t>
  </si>
  <si>
    <t>Esponjas y similares de plastico espumado flexible</t>
  </si>
  <si>
    <t>Recogedores plasticos de basura</t>
  </si>
  <si>
    <t>Partes plasticas para maquinas de afeitar</t>
  </si>
  <si>
    <t>Articulos n c p de material plastico para el hogar</t>
  </si>
  <si>
    <t>Tanques de material plastico</t>
  </si>
  <si>
    <t>Marcos de material plastico para cuadros y espejos</t>
  </si>
  <si>
    <t>Artefactos y partes de material plastico para construccion</t>
  </si>
  <si>
    <t>Teja plastica</t>
  </si>
  <si>
    <t>Divisiones de material plastico</t>
  </si>
  <si>
    <t>Cielos rasos en lamina acrilica o plastica</t>
  </si>
  <si>
    <t>Productos acrilicos termoformados especiales para construccion</t>
  </si>
  <si>
    <t>Ventanas en P V C</t>
  </si>
  <si>
    <t>Puertas en P V C</t>
  </si>
  <si>
    <t>Tejas acrilicas</t>
  </si>
  <si>
    <t>Tejas termoacusticas</t>
  </si>
  <si>
    <t>Portalamparas y analogos de material plastico</t>
  </si>
  <si>
    <t>Caperuzas para lamparas</t>
  </si>
  <si>
    <t>Cascos para obreros</t>
  </si>
  <si>
    <t>Cascos de proteccion reforzados con fibra de vidrio</t>
  </si>
  <si>
    <t>Sombreros de material plastico</t>
  </si>
  <si>
    <t>Gorros de bano</t>
  </si>
  <si>
    <t>Canaletas plasticas para lineas de conduccion electrica</t>
  </si>
  <si>
    <t>Letras numeros y signos de material plastico</t>
  </si>
  <si>
    <t>Articulos de material plastico para escritorio y dibujo</t>
  </si>
  <si>
    <t>Forros plasticos para cuadernos</t>
  </si>
  <si>
    <t>Formas didacticas de material plastico</t>
  </si>
  <si>
    <t>Folderes de material plastico</t>
  </si>
  <si>
    <t>Ganchos legajadores plasticos</t>
  </si>
  <si>
    <t>Espiral de plastico para cuadernos y usos analogos</t>
  </si>
  <si>
    <t>Anillos plasticos para pastas de argolla legajadores y similares</t>
  </si>
  <si>
    <t>Articulos de material plastico para diapositivas y transparencias</t>
  </si>
  <si>
    <t>Tapas para agendas carpetas o similares en vinilo</t>
  </si>
  <si>
    <t>Bandas plasticas de transmision</t>
  </si>
  <si>
    <t>Mangos de material plastico</t>
  </si>
  <si>
    <t>Agarraderas y botones de material plastico para muebles y similares</t>
  </si>
  <si>
    <t>Herrajes de material plastico</t>
  </si>
  <si>
    <t>Ganchos de material plastico para ropa</t>
  </si>
  <si>
    <t>Articulos decorativos y de adorno elaborados con material plastico</t>
  </si>
  <si>
    <t>Protectores de material plastico para alfombras y tapetes</t>
  </si>
  <si>
    <t>Forros de material plastico para electrodomesticos</t>
  </si>
  <si>
    <t>Manijas de material plastico</t>
  </si>
  <si>
    <t>Alcancias de material plastico</t>
  </si>
  <si>
    <t>Forros protectores plasticos para colchones</t>
  </si>
  <si>
    <t>Caretas de material plastico para proteccion</t>
  </si>
  <si>
    <t>Respiradores plasticos para proteccion</t>
  </si>
  <si>
    <t>Cojineria de plastico espumado flexible</t>
  </si>
  <si>
    <t>Partes y accesorios de material plastico para maquinaria</t>
  </si>
  <si>
    <t>Partes y accesorios de material plastico para aparatos frigorificos</t>
  </si>
  <si>
    <t>Palitos y palitas de material plastico para confites y helados</t>
  </si>
  <si>
    <t>Partes y accesorios de material plastico para aparatos electrodomesticos</t>
  </si>
  <si>
    <t>Partes y accesorios de material plastico para casetes</t>
  </si>
  <si>
    <t>Ruedas de material plastico</t>
  </si>
  <si>
    <t>Tacos plasticos</t>
  </si>
  <si>
    <t>Cojinetes rodachines de material plastico</t>
  </si>
  <si>
    <t>Adornos apliques en material plastico para calzado</t>
  </si>
  <si>
    <t>Aplicadores y similares de material plastico para usos higienicos</t>
  </si>
  <si>
    <t>Cucharitas dosificadoras de material plastico para medicamentos y usos analogos</t>
  </si>
  <si>
    <t>Formas de plastico para sillas</t>
  </si>
  <si>
    <t>Articulos de material plastico para la avicultura</t>
  </si>
  <si>
    <t>Grapas plasticas</t>
  </si>
  <si>
    <t>Angeo y productos similares de material plastico</t>
  </si>
  <si>
    <t>Mascaras de material plastico</t>
  </si>
  <si>
    <t>Fumigadoras y analogos de material plastico para uso domestico</t>
  </si>
  <si>
    <t>Moldes en plastico para usos industriales</t>
  </si>
  <si>
    <t>Sabanas colchonetas en material plastico</t>
  </si>
  <si>
    <t>Bases en filamentos de plastico para instalacion de alfombras</t>
  </si>
  <si>
    <t>Conos plasticos</t>
  </si>
  <si>
    <t>Senales viales en material plastico</t>
  </si>
  <si>
    <t>Ojetes plasticos</t>
  </si>
  <si>
    <t>Cajas de material plastico para telefonos</t>
  </si>
  <si>
    <t>Soportes de plastico para fumigadoras y extintores portatiles</t>
  </si>
  <si>
    <t>Articulos publicitarios de material plastico</t>
  </si>
  <si>
    <t>Partes y accesorios de material plastico para elementos de proteccion</t>
  </si>
  <si>
    <t>Soportes sujetadores plasticos para CD</t>
  </si>
  <si>
    <t>Partes plasticas para elaborar escobas traperos y similares</t>
  </si>
  <si>
    <t>Distintivos para identificacion personal</t>
  </si>
  <si>
    <t>Protectores auditivos tapones de material plastico</t>
  </si>
  <si>
    <t>Chupos de material plastico</t>
  </si>
  <si>
    <t>Valvulas desgasificadoras de material plastico</t>
  </si>
  <si>
    <t>Articulos y accesorios de material plastico para agricultura</t>
  </si>
  <si>
    <t>Bridas abrazaderas y similares de material plastico</t>
  </si>
  <si>
    <t>Cartuchos plasticos para impresora de computador</t>
  </si>
  <si>
    <t>Figuras decorativas y artisticas de material plastico</t>
  </si>
  <si>
    <t>Llaveros de material plastico</t>
  </si>
  <si>
    <t>Hormas de material plastico para calzado</t>
  </si>
  <si>
    <t>albumes portarretratos y similares de material plastico</t>
  </si>
  <si>
    <t>Articulos moldeados de polivinilo</t>
  </si>
  <si>
    <t>Tapas posformadas cubiertas para cocinas integrales</t>
  </si>
  <si>
    <t>Sellos plasticos para mecanismos de seguridad</t>
  </si>
  <si>
    <t>Bases plasticas con rodachines</t>
  </si>
  <si>
    <t>Partes y accesorios para tapas y tapones plasticos</t>
  </si>
  <si>
    <t xml:space="preserve">Articulos plasticos para ganaderia aretes destetadores y otros </t>
  </si>
  <si>
    <t>Pitillos de material plastico kg</t>
  </si>
  <si>
    <t>Pitillos de material plastico milimetro</t>
  </si>
  <si>
    <t>Recolector de cortopunzantes de material plastico</t>
  </si>
  <si>
    <t>Articulos n c p de plastico espumado rigido</t>
  </si>
  <si>
    <t>Articulos n c p de plastico espumado flexible</t>
  </si>
  <si>
    <t>Articulos n c p de material plastico para uso industrial</t>
  </si>
  <si>
    <t>Articulos n c p de material plastico para uso electrico</t>
  </si>
  <si>
    <t>Articulos n c p de material plastico para farmacia y laboratorio</t>
  </si>
  <si>
    <t>Vidrio en tubos</t>
  </si>
  <si>
    <t>Vidrio en varillas</t>
  </si>
  <si>
    <t>Desechos de vidrio</t>
  </si>
  <si>
    <t>Vidrio triturado o molido</t>
  </si>
  <si>
    <t>Vidrio plano sin biselar ni azogar</t>
  </si>
  <si>
    <t>Vidrio templado flotado  incluso armado con capa absorbente reflectante o antirreflectante</t>
  </si>
  <si>
    <t>Vidrio plano biselado</t>
  </si>
  <si>
    <t>Vidrio martillado ornamental</t>
  </si>
  <si>
    <t>Vidrio templado</t>
  </si>
  <si>
    <t>Vidrio de seguridad</t>
  </si>
  <si>
    <t>Vidrio de seguridad para automotores parabrisas y similares</t>
  </si>
  <si>
    <t>Vidrio blindado para automotores</t>
  </si>
  <si>
    <t>Espejos sin marco m2</t>
  </si>
  <si>
    <t>Espejos enmarcados</t>
  </si>
  <si>
    <t>Espejos para automotores</t>
  </si>
  <si>
    <t>Espejos sin marco milimetro</t>
  </si>
  <si>
    <t>Baldosas de vidrio</t>
  </si>
  <si>
    <t>Fibra de vidrio</t>
  </si>
  <si>
    <t>Lana de vidrio</t>
  </si>
  <si>
    <t>Hilados de fibra de vidrio</t>
  </si>
  <si>
    <t>Fieltro de lana de vidrio</t>
  </si>
  <si>
    <t>Fieltro de lana de vidrio impregnado con tela asfaltica</t>
  </si>
  <si>
    <t>Conductos de fibra de vidrio</t>
  </si>
  <si>
    <t>Lamina de lana de vidrio</t>
  </si>
  <si>
    <t>Lamina armada de lana de vidrio</t>
  </si>
  <si>
    <t>Lamina en fibra de vidrio para recubrimiento de tuberia</t>
  </si>
  <si>
    <t>Laminas en fibra de vidrio</t>
  </si>
  <si>
    <t>Tejas y o cielos rasos en fibra de vidrio</t>
  </si>
  <si>
    <t>Lavaderos en fibra de vidrio</t>
  </si>
  <si>
    <t>Lavamanos en fibra de vidrio</t>
  </si>
  <si>
    <t>Lavaplatos en fibra de vidrio</t>
  </si>
  <si>
    <t>Articulos decorativos en fibra de vidrio</t>
  </si>
  <si>
    <t>Bases y o tapas en fibra de vidrio para mesas</t>
  </si>
  <si>
    <t>Accesorios en fibra de vidrio para piscinas</t>
  </si>
  <si>
    <t>Divisiones en fibra de vidrio</t>
  </si>
  <si>
    <t>Cabinas telefonicas en fibra de vidrio</t>
  </si>
  <si>
    <t>Torres de enfriamiento en fibra de vidrio</t>
  </si>
  <si>
    <t>Formas didacticas en fibra de vidrio</t>
  </si>
  <si>
    <t>Quioscos y casetas en fibra de vidrio</t>
  </si>
  <si>
    <t>Postes para alumbrado en fibra de vidrio</t>
  </si>
  <si>
    <t>Pilas en fibra de vidrio</t>
  </si>
  <si>
    <t>Baldosas de lana de vidrio</t>
  </si>
  <si>
    <t>Tina o baneras en fibra de vidrio</t>
  </si>
  <si>
    <t>Sanitarios en fibra de vidrio</t>
  </si>
  <si>
    <t>Persianas reforzadas con fibra de vidrio</t>
  </si>
  <si>
    <t>Puertas reforzadas con fibra de vidrio</t>
  </si>
  <si>
    <t>Ventanas reforzadas con fibra de vidrio</t>
  </si>
  <si>
    <t>Tanques reforzados con fibra de vidrio</t>
  </si>
  <si>
    <t>Silos reforzados con fibra de vidrio</t>
  </si>
  <si>
    <t>Articulos n c p de fibra y lana de vidrio</t>
  </si>
  <si>
    <t>Frascos pequenos de vidrio para perfumeria farmacia y laboratorio</t>
  </si>
  <si>
    <t>Botellas de vidrio para bebidas no alcoholicas</t>
  </si>
  <si>
    <t>Botellas de vidrio de menos de un litro de capacidad</t>
  </si>
  <si>
    <t>Botellas de vidrio de un litro y mas de capacidad</t>
  </si>
  <si>
    <t>Garrafas y garrafones de vidrio</t>
  </si>
  <si>
    <t>Tapas de vidrio</t>
  </si>
  <si>
    <t>Envases n c p de vidrio</t>
  </si>
  <si>
    <t>Tubos de vidrio para alumbrado fluorescente</t>
  </si>
  <si>
    <t>Ampollas de vidrio para bombillas</t>
  </si>
  <si>
    <t>Ampollas de vidrio para valvulas electronicas y similares</t>
  </si>
  <si>
    <t>Bulbos de vidrio para bombillas</t>
  </si>
  <si>
    <t>Vajillas de vidrio</t>
  </si>
  <si>
    <t>Utensilios de vidrio para la mesa y la cocina</t>
  </si>
  <si>
    <t>Articulos de vidrio refractario</t>
  </si>
  <si>
    <t>Vasos de vidrio para licuadoras y similares</t>
  </si>
  <si>
    <t>Vasos y jarros de vidrio</t>
  </si>
  <si>
    <t>Copas de vidrio</t>
  </si>
  <si>
    <t>Jarras y platones de vidrio</t>
  </si>
  <si>
    <t>Ceniceros de vidrio</t>
  </si>
  <si>
    <t>Floreros de vidrio</t>
  </si>
  <si>
    <t>Adornos y articulos de vidrio para Navidad</t>
  </si>
  <si>
    <t>Articulos decorativos de vidrio</t>
  </si>
  <si>
    <t>Articulos n c p de vidrio para adorno y decoracion</t>
  </si>
  <si>
    <t>Vidrio optico</t>
  </si>
  <si>
    <t xml:space="preserve">Lentes oftalmicos esbozos </t>
  </si>
  <si>
    <t>Lentes oftalmicos sin tallar</t>
  </si>
  <si>
    <t>Tubos de vidrio para medicamentos</t>
  </si>
  <si>
    <t>Utensilios y aparatos de vidrio para laboratorio y usos tecnicos</t>
  </si>
  <si>
    <t>Ampolletas de vidrio</t>
  </si>
  <si>
    <t>Vidrios para reflectores</t>
  </si>
  <si>
    <t>Vidrios para linternas y similares</t>
  </si>
  <si>
    <t>Formas especiales de vidrio para semaforos</t>
  </si>
  <si>
    <t>Tubos de vidrio para avisos luminosos</t>
  </si>
  <si>
    <t>Pantallas de vidrio</t>
  </si>
  <si>
    <t>Aisladores de vidrio</t>
  </si>
  <si>
    <t>Ampollas termicas de vidrio</t>
  </si>
  <si>
    <t>Mosaico de vidrio</t>
  </si>
  <si>
    <t>Divisiones de vidrio para bano</t>
  </si>
  <si>
    <t>Puertas en vidrio de seguridad</t>
  </si>
  <si>
    <t>Perlas sinteticas</t>
  </si>
  <si>
    <t xml:space="preserve">Productos de vidrio n c p </t>
  </si>
  <si>
    <t>Articulos n c p de vidrio para uso industrial</t>
  </si>
  <si>
    <t>Tazas de retrete de loza o porcelana</t>
  </si>
  <si>
    <t>Bides de loza o porcelana</t>
  </si>
  <si>
    <t>Orinales de loza o porcelana</t>
  </si>
  <si>
    <t>Tanques para retrete cisternas de loza o porcelana</t>
  </si>
  <si>
    <t>Lavamanos de loza o porcelana</t>
  </si>
  <si>
    <t>Pedestales de loza o porcelana</t>
  </si>
  <si>
    <t>Vajillas de loza pedernal</t>
  </si>
  <si>
    <t>Utensilios de loza para mesa y la cocina</t>
  </si>
  <si>
    <t>Vajillas de porcelana</t>
  </si>
  <si>
    <t>Utensilios de porcelana para la mesa y cocina</t>
  </si>
  <si>
    <t>Vajillas y utensilios de barro cocido</t>
  </si>
  <si>
    <t>Piezas en ceramica para vajillas</t>
  </si>
  <si>
    <t>Accesorios fijos de loza o porcelana para cuartos de bano</t>
  </si>
  <si>
    <t>Ceniceros de loza o porcelana</t>
  </si>
  <si>
    <t>Objetos para tocador de loza o porcelana</t>
  </si>
  <si>
    <t>Ceniceros de barro cocido</t>
  </si>
  <si>
    <t>Jarrones de loza o porcelana</t>
  </si>
  <si>
    <t>Floreros de loza o porcelana</t>
  </si>
  <si>
    <t>Figuras decorativas y artisticas de loza o porcelana</t>
  </si>
  <si>
    <t>Jarrones de barro cocido</t>
  </si>
  <si>
    <t>Objetos decorativos de barro cocido</t>
  </si>
  <si>
    <t>Articulos decorados de porcelana</t>
  </si>
  <si>
    <t>Materas de barro cocido</t>
  </si>
  <si>
    <t>Figuras y articulos decorativos y artisticos artesanias</t>
  </si>
  <si>
    <t>Utensilios y aparatos de loza o porcelana para laboratorio y usos tecnicos</t>
  </si>
  <si>
    <t>Aisladores de loza</t>
  </si>
  <si>
    <t>Aisladores de porcelana</t>
  </si>
  <si>
    <t>Accesorios de loza o porcelana para uso electrico</t>
  </si>
  <si>
    <t>Cajas y tapas en porcelana para registros</t>
  </si>
  <si>
    <t>Mesones de cocina en porcelana</t>
  </si>
  <si>
    <t>Bases en ceramica o porcelana para lamparas y pantallas</t>
  </si>
  <si>
    <t>Ladrillos bloques baldosas y articulos similares de ceramica refractaria de tierras siliceas</t>
  </si>
  <si>
    <t>Ladrillo refractario</t>
  </si>
  <si>
    <t>Baldosa refractaria</t>
  </si>
  <si>
    <t>Bloques de arcilla refractaria</t>
  </si>
  <si>
    <t>Cementos y morteros refractarios</t>
  </si>
  <si>
    <t>Revestimientos refractarios para hornos de fundicion</t>
  </si>
  <si>
    <t>Piezas moldeadas de arcilla refractaria</t>
  </si>
  <si>
    <t>Crisoles refractarios</t>
  </si>
  <si>
    <t>Articulos de arcilla refractaria para laboratorio y usos tecnicos</t>
  </si>
  <si>
    <t>Ladrillo comun</t>
  </si>
  <si>
    <t>Ladrillo prensado</t>
  </si>
  <si>
    <t>Ladrillo hueco</t>
  </si>
  <si>
    <t>Teja de arcilla</t>
  </si>
  <si>
    <t>Teja de gres</t>
  </si>
  <si>
    <t>Ladrillo sin cocinar</t>
  </si>
  <si>
    <t>Bloquelon de arcilla</t>
  </si>
  <si>
    <t>Tubos de arcilla</t>
  </si>
  <si>
    <t>Accesorios de arcilla para tuberia</t>
  </si>
  <si>
    <t>Tubos de gres</t>
  </si>
  <si>
    <t>Accesorios de gres para tuberia</t>
  </si>
  <si>
    <t>Azulejos y baldosas de porcelana</t>
  </si>
  <si>
    <t>Mosaicos de porcelana</t>
  </si>
  <si>
    <t>Accesorios de porcelana para revestimiento con baldosa</t>
  </si>
  <si>
    <t>Enchapes de arcilla para construccion</t>
  </si>
  <si>
    <t>Baldosa de gres</t>
  </si>
  <si>
    <t>Placas de arcilla para cimientos</t>
  </si>
  <si>
    <t>Yeso calcinado</t>
  </si>
  <si>
    <t>Sulfato de calcio seco yeso</t>
  </si>
  <si>
    <t>Cal viva</t>
  </si>
  <si>
    <t>Cal hidratada</t>
  </si>
  <si>
    <t>Cal viva molida</t>
  </si>
  <si>
    <t>Clinker</t>
  </si>
  <si>
    <t>Cemento gris</t>
  </si>
  <si>
    <t>Cemento blanco</t>
  </si>
  <si>
    <t xml:space="preserve">Cementos especiales n c p  excepto para protesis </t>
  </si>
  <si>
    <t>Dolomita elaborada</t>
  </si>
  <si>
    <t>Mezclas de concreto</t>
  </si>
  <si>
    <t>Tableros bloques y articulos similares de fibra vegetal de paja o de desperdicios de madera aglomerados con aglutinantes minerales</t>
  </si>
  <si>
    <t>Articulos decorativos de yeso</t>
  </si>
  <si>
    <t>Cielo raso de yeso</t>
  </si>
  <si>
    <t>Bloques de concreto</t>
  </si>
  <si>
    <t>Bloques de concreto para entrepisos</t>
  </si>
  <si>
    <t>Ladrillo calicanto silico calcareo</t>
  </si>
  <si>
    <t>Baldosa de cemento</t>
  </si>
  <si>
    <t>Baldosa de granito marmol aglomerado</t>
  </si>
  <si>
    <t>Elementos de granito marmol aglomerado para construccion</t>
  </si>
  <si>
    <t>Tejas de cemento</t>
  </si>
  <si>
    <t>Bloques de escoria</t>
  </si>
  <si>
    <t>Losas y adoquines de concreto</t>
  </si>
  <si>
    <t>Elementos prefabricados de cemento para la construccion</t>
  </si>
  <si>
    <t>Placas prefabricadas de granito</t>
  </si>
  <si>
    <t>Tubos de concreto</t>
  </si>
  <si>
    <t>Accesorios de concreto para tuberia</t>
  </si>
  <si>
    <t>Tuberia de concreto reforzado</t>
  </si>
  <si>
    <t>Conductos de concreto condulines</t>
  </si>
  <si>
    <t>Postes de cemento</t>
  </si>
  <si>
    <t>Postes de concreto centrifugado</t>
  </si>
  <si>
    <t>Lavaderos de cemento</t>
  </si>
  <si>
    <t>Tapas de concreto</t>
  </si>
  <si>
    <t>Traviesas pretensadas de concreto</t>
  </si>
  <si>
    <t>Materas fuentes y demas obras y articulos decorativos de cemento</t>
  </si>
  <si>
    <t>Cajas o camaras de concreto</t>
  </si>
  <si>
    <t>Vigas de concreto</t>
  </si>
  <si>
    <t>Lamina plana de asbesto cemento</t>
  </si>
  <si>
    <t>Lamina ondulada de asbesto cemento</t>
  </si>
  <si>
    <t>Tanques de asbesto cemento</t>
  </si>
  <si>
    <t>Prefabricados de asbesto cemento para construccion</t>
  </si>
  <si>
    <t>Tubos de asbesto cemento</t>
  </si>
  <si>
    <t>Conductos de asbesto cemento condulines</t>
  </si>
  <si>
    <t>Accesorios de asbesto cemento para tuberia</t>
  </si>
  <si>
    <t>Articulos de amianto</t>
  </si>
  <si>
    <t>Laminas placas planas de cemento y resinas mezcladas</t>
  </si>
  <si>
    <t xml:space="preserve">Lamina plana de fibro  cemento mezcla de cemento con fibras diferentes al asbesto </t>
  </si>
  <si>
    <t xml:space="preserve">Lamina ondulada de fibro  cemento mezcla de cemento con fibras diferentes al asbesto </t>
  </si>
  <si>
    <t>Articulos moldeados para la contruccion en fibro  cemento mezcla de cemento con fibras diferentes al asbesto  para la construccion</t>
  </si>
  <si>
    <t>Articulos n c p moldeados de asbesto cemento</t>
  </si>
  <si>
    <t>Lapidas de marmol</t>
  </si>
  <si>
    <t>Placa de marmol para muebles</t>
  </si>
  <si>
    <t>Figuras y elementos decorativos en marmol</t>
  </si>
  <si>
    <t>Lavamanos e instalaciones similares de marmol</t>
  </si>
  <si>
    <t>Marmol en lamina</t>
  </si>
  <si>
    <t>Retal de marmol</t>
  </si>
  <si>
    <t>Marmol trabajado en bloques</t>
  </si>
  <si>
    <t>Losas y adoquines de piedra aserrada</t>
  </si>
  <si>
    <t>Elementos de piedra aserrada o tallada para construccion</t>
  </si>
  <si>
    <t>Obras decorativas de piedra</t>
  </si>
  <si>
    <t>Losas y adoquines de marmol</t>
  </si>
  <si>
    <t>Piedras calizas trituradas o molidas</t>
  </si>
  <si>
    <t>Triturado de marmol</t>
  </si>
  <si>
    <t>Discos o piedras de esmeril</t>
  </si>
  <si>
    <t>Tela de esmeril en rollos</t>
  </si>
  <si>
    <t>Tela de esmeril en hojas</t>
  </si>
  <si>
    <t>Lija de agua</t>
  </si>
  <si>
    <t>Papel de lija en hojas</t>
  </si>
  <si>
    <t>Papel de lija en rollos</t>
  </si>
  <si>
    <t>Esmeril en polvo</t>
  </si>
  <si>
    <t>Productos abrasivos para trabajos de protesis y joyeria</t>
  </si>
  <si>
    <t>Panos y telas abrasivas para aseo y limpieza</t>
  </si>
  <si>
    <t>Hilados de asbesto</t>
  </si>
  <si>
    <t>Cordones de asbesto</t>
  </si>
  <si>
    <t>Tejidos de asbesto</t>
  </si>
  <si>
    <t>Fieltro de asbesto</t>
  </si>
  <si>
    <t>Bandas de asbesto para frenos y embargues</t>
  </si>
  <si>
    <t>Empaquetaduras de asbesto</t>
  </si>
  <si>
    <t>Aisladores termicos de asbesto</t>
  </si>
  <si>
    <t>Vestuario de asbesto</t>
  </si>
  <si>
    <t>Articulos de asbesto para proteccion</t>
  </si>
  <si>
    <t>Laminados de asbesto con otros materiales felbesto</t>
  </si>
  <si>
    <t>Laminados de asbesto</t>
  </si>
  <si>
    <t>Planchas de asbesto</t>
  </si>
  <si>
    <t>Pastillas de asbesto para frenos</t>
  </si>
  <si>
    <t>Lamina de amianto</t>
  </si>
  <si>
    <t>Carton de amianto</t>
  </si>
  <si>
    <t>Fieltro impregnado de asbesto</t>
  </si>
  <si>
    <t>Articulos n c p de asbesto</t>
  </si>
  <si>
    <t>Articulos de asfalto o similares</t>
  </si>
  <si>
    <t>Mezclas asfalticas</t>
  </si>
  <si>
    <t>Impermeabilizantes asfalticos</t>
  </si>
  <si>
    <t>Macadan alquitranado</t>
  </si>
  <si>
    <t>Grafito artificial</t>
  </si>
  <si>
    <t>Pasta electrodica base antracita</t>
  </si>
  <si>
    <t>Corindon artificial</t>
  </si>
  <si>
    <t>Aislamientos termicos en lana de basalto</t>
  </si>
  <si>
    <t>Lana mineral kg</t>
  </si>
  <si>
    <t>Lana mineral metros</t>
  </si>
  <si>
    <t>Productos revestidos con lana mineral</t>
  </si>
  <si>
    <t>Aislantes termicos de arcilla refractaria</t>
  </si>
  <si>
    <t>Tableros aislantes de yeso</t>
  </si>
  <si>
    <t>Aislantes termicos de yeso</t>
  </si>
  <si>
    <t>Articulos n c p de mica</t>
  </si>
  <si>
    <t>Sillas metalicas para la sala</t>
  </si>
  <si>
    <t>Sillas metalicas para comedor</t>
  </si>
  <si>
    <t>Poltronas metalicas</t>
  </si>
  <si>
    <t>Sofas metalicos</t>
  </si>
  <si>
    <t>Sillas metalicas fijas para oficina</t>
  </si>
  <si>
    <t>Sillas metalicas giratorias</t>
  </si>
  <si>
    <t>Sillas metalicas para escuelas</t>
  </si>
  <si>
    <t>Sillas pupitre metalicas</t>
  </si>
  <si>
    <t>Sillas metalicas para restaurantes</t>
  </si>
  <si>
    <t>Butacos metalicos para restaurantes</t>
  </si>
  <si>
    <t>Sillas metalicas para teatros</t>
  </si>
  <si>
    <t>Butacos metalicos para alcoba</t>
  </si>
  <si>
    <t>Sofas de madera para la sala</t>
  </si>
  <si>
    <t>Sillas de madera para la sala</t>
  </si>
  <si>
    <t>Poltronas de madera para la sala</t>
  </si>
  <si>
    <t>Sillas de madera para comedor</t>
  </si>
  <si>
    <t>Sofas camas</t>
  </si>
  <si>
    <t>Sillas en mimbre bambu o similares para la sala</t>
  </si>
  <si>
    <t>Sillas en mimbre bambu o similares para comedor</t>
  </si>
  <si>
    <t>Sofas en mimbre bambu o similares para la sala</t>
  </si>
  <si>
    <t>Butacos en mimbre bambu o similares</t>
  </si>
  <si>
    <t>Poltronas en mimbre bambu o similares para la sala</t>
  </si>
  <si>
    <t>Butacos de madera para la alcoba</t>
  </si>
  <si>
    <t>Sillas de madera para oficina</t>
  </si>
  <si>
    <t>Sillas giratorias de madera</t>
  </si>
  <si>
    <t>Sillas de madera para restaurante y servicios analogos</t>
  </si>
  <si>
    <t>Bancos de madera para iglesias</t>
  </si>
  <si>
    <t>Sillas de madera para teatros</t>
  </si>
  <si>
    <t>Butacos de madera</t>
  </si>
  <si>
    <t>Sillas  pupitre de madera</t>
  </si>
  <si>
    <t>Asientos de madera para sanitarios</t>
  </si>
  <si>
    <t>Asientos sin tapizar para automotores</t>
  </si>
  <si>
    <t>Asientos tapizados para automotores</t>
  </si>
  <si>
    <t>Asientos de material plastico para vehiculos de transporte de pasajeros</t>
  </si>
  <si>
    <t>Asientos para ferrocarriles</t>
  </si>
  <si>
    <t>Asientos para aeronaves</t>
  </si>
  <si>
    <t>Sillas de material plastico</t>
  </si>
  <si>
    <t>Sillas en fibra de vidrio</t>
  </si>
  <si>
    <t>Bancos para camping</t>
  </si>
  <si>
    <t>Sillas acolchonadas para bano</t>
  </si>
  <si>
    <t>Escritorios metalicos</t>
  </si>
  <si>
    <t>Mesas metalicas para oficina</t>
  </si>
  <si>
    <t>Bibliotecas metalicas</t>
  </si>
  <si>
    <t>Archivadores metalicos</t>
  </si>
  <si>
    <t>Kardex metalicos</t>
  </si>
  <si>
    <t>Planotecas y muebles similares metalicos</t>
  </si>
  <si>
    <t>Divisiones modulos metalicos para oficina y usos analogos</t>
  </si>
  <si>
    <t>Muebles metalicos n c p para oficina</t>
  </si>
  <si>
    <t>Escritorios de madera</t>
  </si>
  <si>
    <t>Mesas de madera para oficina</t>
  </si>
  <si>
    <t>Archivadores de madera</t>
  </si>
  <si>
    <t>Bibliotecas de madera</t>
  </si>
  <si>
    <t>Vitrinas de madera para oficina</t>
  </si>
  <si>
    <t>Muebles modulares de madera para oficina</t>
  </si>
  <si>
    <t>Papeleras de madera para oficina</t>
  </si>
  <si>
    <t>Escritorios de mimbre bambu o similares</t>
  </si>
  <si>
    <t>Muebles de madera n c p para oficina</t>
  </si>
  <si>
    <t>Gabinetes modulos de madera para cocina integral</t>
  </si>
  <si>
    <t>Muebles en madera para cocinas integrales m2</t>
  </si>
  <si>
    <t>Muebles en madera para cocinas integrales m3</t>
  </si>
  <si>
    <t>Camas metalicas</t>
  </si>
  <si>
    <t>Mesas de noche metalicas</t>
  </si>
  <si>
    <t>Tocadores metalicos</t>
  </si>
  <si>
    <t>Armarios metalicos</t>
  </si>
  <si>
    <t>Camarotes metalicos</t>
  </si>
  <si>
    <t>Bases metalicas para somieres</t>
  </si>
  <si>
    <t>Catres metalicos</t>
  </si>
  <si>
    <t>Camas de madera</t>
  </si>
  <si>
    <t>Mesas de noche de madera</t>
  </si>
  <si>
    <t>Peinadores o tocadores de madera</t>
  </si>
  <si>
    <t>Comodas armarios de madera</t>
  </si>
  <si>
    <t>Camarotes de madera</t>
  </si>
  <si>
    <t>Guardarropas closets</t>
  </si>
  <si>
    <t>Cunas en mimbre bambu o similares</t>
  </si>
  <si>
    <t>Camas en mimbre bambu o similares</t>
  </si>
  <si>
    <t>Peinadores o tocadores en mimbre bambu o similares</t>
  </si>
  <si>
    <t>Mesas de noche en mimbre bambu o similares</t>
  </si>
  <si>
    <t>Mesas metalicas para sala</t>
  </si>
  <si>
    <t>Mesas metalicas para comedor</t>
  </si>
  <si>
    <t>Mesas de madera para sala</t>
  </si>
  <si>
    <t>Mesas en mimbre bambu o similares para sala</t>
  </si>
  <si>
    <t>Mesas de madera para comedor</t>
  </si>
  <si>
    <t>Aparadores de madera del tipo utilizado en sala y comedor</t>
  </si>
  <si>
    <t>Mesas en mimbre bambu o similares para comedor</t>
  </si>
  <si>
    <t>Muebles de madera para televisores y equipos de sonido</t>
  </si>
  <si>
    <t>Aparadores metalicos para cocina</t>
  </si>
  <si>
    <t>Mesas metalicas para cocina</t>
  </si>
  <si>
    <t>Gabinetes metalicos para cocina</t>
  </si>
  <si>
    <t>Repisas metalicas para cocina</t>
  </si>
  <si>
    <t>Cocinas integrales</t>
  </si>
  <si>
    <t>Muebles de madera para bafles y amplificadores de sonido</t>
  </si>
  <si>
    <t>Mostradores de madera</t>
  </si>
  <si>
    <t>Vitrinas de madera</t>
  </si>
  <si>
    <t>Mesas de madera para restaurantes y servicios analogos</t>
  </si>
  <si>
    <t>Pupitres de madera sencillos</t>
  </si>
  <si>
    <t>Pupitres de madera dobles</t>
  </si>
  <si>
    <t>Mesas de madera para dibujo</t>
  </si>
  <si>
    <t>Estantes de madera</t>
  </si>
  <si>
    <t>Mesas metalicas para escuelas</t>
  </si>
  <si>
    <t>Pupitres individuales metalicos</t>
  </si>
  <si>
    <t>Pupitres dobles metalicos</t>
  </si>
  <si>
    <t>Mostradores y o exhibidores metalicos</t>
  </si>
  <si>
    <t>Vitrinas metalicas</t>
  </si>
  <si>
    <t>Mesas metalicas para restaurantes</t>
  </si>
  <si>
    <t>Muebles metalicos para autoservicios en restaurantes</t>
  </si>
  <si>
    <t>Mostradores metalicos para bancos</t>
  </si>
  <si>
    <t>Muebles integrales para restaurantes cafeterias y similares</t>
  </si>
  <si>
    <t>Mesas metalicas para laboratorio</t>
  </si>
  <si>
    <t>Estanterias metalicas amovibles</t>
  </si>
  <si>
    <t>Bastidores metalicos para muebles armables</t>
  </si>
  <si>
    <t>Tableros de madera para escuelas</t>
  </si>
  <si>
    <t>Papelografos de madera</t>
  </si>
  <si>
    <t>Aparadores estanterias en mimbre bambu o similares</t>
  </si>
  <si>
    <t>Muebles de plastico espumado flexible</t>
  </si>
  <si>
    <t>Mesas de material plastico</t>
  </si>
  <si>
    <t>Vitrinas de material plastico</t>
  </si>
  <si>
    <t>Mesas de fibra de vidrio</t>
  </si>
  <si>
    <t>Muebles de madera especiales para bano</t>
  </si>
  <si>
    <t>Gabinetes metalicos para cuartos de bano</t>
  </si>
  <si>
    <t>Muebles de material plastico par aparatos electronicos</t>
  </si>
  <si>
    <t>Mesitas auxiliares metalicas</t>
  </si>
  <si>
    <t>Mesas de planchar</t>
  </si>
  <si>
    <t>Mesas de vidrio para comedor</t>
  </si>
  <si>
    <t>Mesas de vidrio para sala</t>
  </si>
  <si>
    <t>Muebles de madera sin terminar</t>
  </si>
  <si>
    <t>Gabinetes decorativos de madera para relojes de pared</t>
  </si>
  <si>
    <t>Muebles de madera para radios</t>
  </si>
  <si>
    <t>Muebles de madera para radiolas</t>
  </si>
  <si>
    <t>Muebles de madera n c p para alcoba</t>
  </si>
  <si>
    <t>Muebles de madera n c p para sala</t>
  </si>
  <si>
    <t>Muebles de madera n c p para comedor</t>
  </si>
  <si>
    <t>Muebles metalicos n c p para cocina</t>
  </si>
  <si>
    <t>Muebles de madera n c p para escuelas</t>
  </si>
  <si>
    <t>Muebles de madera n c p para el comercio</t>
  </si>
  <si>
    <t>Muebles de madera n c p para servicios</t>
  </si>
  <si>
    <t>Muebles metalicos n c p para escuelas</t>
  </si>
  <si>
    <t>Muebles metalicos n c p para comercio y servicios</t>
  </si>
  <si>
    <t xml:space="preserve">Otros muebles de madera n c p </t>
  </si>
  <si>
    <t>Otros muebles n c p de madera</t>
  </si>
  <si>
    <t xml:space="preserve">Muebles de madera n c p </t>
  </si>
  <si>
    <t xml:space="preserve">Muebles metalicos n c p </t>
  </si>
  <si>
    <t>Muebles de vidrio n c p para sala</t>
  </si>
  <si>
    <t>Muebles n c p para bano en fibra de vidrio</t>
  </si>
  <si>
    <t>Muebles metalicos n c p para el hogar</t>
  </si>
  <si>
    <t>Muebles n c p de material plastico</t>
  </si>
  <si>
    <t>Muebles n c p en mimbre bambu o similares</t>
  </si>
  <si>
    <t>Somieres</t>
  </si>
  <si>
    <t>Colchones resortados</t>
  </si>
  <si>
    <t>Colchones de espuma</t>
  </si>
  <si>
    <t>Colchones de lana</t>
  </si>
  <si>
    <t>Colchones de algodon</t>
  </si>
  <si>
    <t>Colchonetas de plastico flexibles</t>
  </si>
  <si>
    <t>Unidades resortadas para colchones y similares</t>
  </si>
  <si>
    <t xml:space="preserve">Colchones n c p </t>
  </si>
  <si>
    <t>Enchapes fichas de cuero hueso coco y similares para muebles</t>
  </si>
  <si>
    <t>Esquineros tapizados y demas partes y accesorios para corrales de bebes</t>
  </si>
  <si>
    <t>Bases giratorias para muebles</t>
  </si>
  <si>
    <t>Bomper para muebles</t>
  </si>
  <si>
    <t>Armazones de madera para muebles</t>
  </si>
  <si>
    <t>Partes metalicas para muebles</t>
  </si>
  <si>
    <t>Piezas corredizas para muebles</t>
  </si>
  <si>
    <t xml:space="preserve">Repisas de madera multifuncionales </t>
  </si>
  <si>
    <t>Articulos de madera n c p para escritorio</t>
  </si>
  <si>
    <t>Partes y accesorios de madera n c p para muebles</t>
  </si>
  <si>
    <t>Perlas finas naturales sin elaborar</t>
  </si>
  <si>
    <t>Perlas finas de cultivo sin elaborar</t>
  </si>
  <si>
    <t>Perlas pulidas y talladas</t>
  </si>
  <si>
    <t>Diamantes pulidos o tallados</t>
  </si>
  <si>
    <t>Esmeraldas talladas</t>
  </si>
  <si>
    <t>Piedras preciosas y semipreciosas sinteticas o reconstituidas pulidas o talladas taladradas</t>
  </si>
  <si>
    <t xml:space="preserve">Piedras preciosas talladas n c p </t>
  </si>
  <si>
    <t>Polvo de diamante y de otras piedras preciosas</t>
  </si>
  <si>
    <t>Joyas de oro</t>
  </si>
  <si>
    <t>Joyas de plata</t>
  </si>
  <si>
    <t>Joyas de platino</t>
  </si>
  <si>
    <t xml:space="preserve">Medallas y condecoraciones de metales preciosos incluso para militares </t>
  </si>
  <si>
    <t>Articulos decorativos y de adorno en oro plata y platino</t>
  </si>
  <si>
    <t>Tenedores de plata</t>
  </si>
  <si>
    <t>Utensilios de plata para la mesa</t>
  </si>
  <si>
    <t>Bandejas y similares de plata</t>
  </si>
  <si>
    <t>Articulos decorativos de plata</t>
  </si>
  <si>
    <t>Cuchillos de plata</t>
  </si>
  <si>
    <t>Cucharas de plata</t>
  </si>
  <si>
    <t xml:space="preserve">Articulos de plata n c p </t>
  </si>
  <si>
    <t>Monedas acunadas</t>
  </si>
  <si>
    <t>Pianos</t>
  </si>
  <si>
    <t>Violines</t>
  </si>
  <si>
    <t>Guitarras</t>
  </si>
  <si>
    <t>Tiples</t>
  </si>
  <si>
    <t>Bandolas</t>
  </si>
  <si>
    <t>Arpas</t>
  </si>
  <si>
    <t>Citaras</t>
  </si>
  <si>
    <t>organos</t>
  </si>
  <si>
    <t>Armonios</t>
  </si>
  <si>
    <t xml:space="preserve">Instrumentos de viento n c p </t>
  </si>
  <si>
    <t>Instrumentos musicales cuyo sonido se produce o debe amplificarse electricamente</t>
  </si>
  <si>
    <t>Platillos</t>
  </si>
  <si>
    <t>Triangulos</t>
  </si>
  <si>
    <t>Castanuelas</t>
  </si>
  <si>
    <t>Maracas</t>
  </si>
  <si>
    <t>Tambores</t>
  </si>
  <si>
    <t xml:space="preserve">Instrumentos de percusion n c p </t>
  </si>
  <si>
    <t xml:space="preserve">Instrumentos musicales n c p </t>
  </si>
  <si>
    <t>Cuerdas para instrumentos musicales</t>
  </si>
  <si>
    <t>Partes y accesorios para instrumentos musicales</t>
  </si>
  <si>
    <t>Patines</t>
  </si>
  <si>
    <t>Trampolines para piscina</t>
  </si>
  <si>
    <t>Caretas para buceo</t>
  </si>
  <si>
    <t>Aletas para buceo</t>
  </si>
  <si>
    <t>Pesas para gimnasia</t>
  </si>
  <si>
    <t>Extensores para gimnasia</t>
  </si>
  <si>
    <t>Aparatos mecanicos para gimnasia</t>
  </si>
  <si>
    <t>Barras fijas para gimnasia</t>
  </si>
  <si>
    <t>Barras paralelas para gimnasia</t>
  </si>
  <si>
    <t>Trampolines</t>
  </si>
  <si>
    <t>Bancas profesionales para gimnasia</t>
  </si>
  <si>
    <t xml:space="preserve">Materiales para gimnasia n c p </t>
  </si>
  <si>
    <t>Elementos n c p para competiciones de atletismo</t>
  </si>
  <si>
    <t>Articulos n c p de deporte y atletismo</t>
  </si>
  <si>
    <t>Guantes para boxeo</t>
  </si>
  <si>
    <t xml:space="preserve">Balones de caucho baloncesto voleibol </t>
  </si>
  <si>
    <t>Juegos de tenis de mesa</t>
  </si>
  <si>
    <t>Mesas para tenis de mesa</t>
  </si>
  <si>
    <t>Juegos de badminton</t>
  </si>
  <si>
    <t>Bates para beisbol</t>
  </si>
  <si>
    <t>Palos de hockey</t>
  </si>
  <si>
    <t>Balones de futbol</t>
  </si>
  <si>
    <t>Protectores de cuero y textiles para deportes</t>
  </si>
  <si>
    <t>Pelotas de caucho</t>
  </si>
  <si>
    <t>Bolas o pelotas de material plastico</t>
  </si>
  <si>
    <t>Tablero para baloncesto</t>
  </si>
  <si>
    <t>Banderillas</t>
  </si>
  <si>
    <t>Balones de cuero</t>
  </si>
  <si>
    <t>Piscinas en fibra de vidrio</t>
  </si>
  <si>
    <t>Partes y accesorios para escenarios canchas deportivos</t>
  </si>
  <si>
    <t>Accesorios para piscinas</t>
  </si>
  <si>
    <t>Toboganes para parques infantiles</t>
  </si>
  <si>
    <t xml:space="preserve">Accesorios especiales para deportes rodilleras musleras suspensorios vendas </t>
  </si>
  <si>
    <t>Catres para camping</t>
  </si>
  <si>
    <t>Neumaticos para balones</t>
  </si>
  <si>
    <t>Piscinas y flotadores inflables de material plastico</t>
  </si>
  <si>
    <t>Rodaderos y tuneles para parques infantiles</t>
  </si>
  <si>
    <t>Toboganes y similares en fibra de vidrio</t>
  </si>
  <si>
    <t xml:space="preserve">Guantes para deportes n c p </t>
  </si>
  <si>
    <t>Elementos n c p para juegos deportivos</t>
  </si>
  <si>
    <t>Aparatos n c p para parques infantiles</t>
  </si>
  <si>
    <t>Cebos artificiales de pesca deportiva</t>
  </si>
  <si>
    <t>Corchos y flotadores para pesca deportiva</t>
  </si>
  <si>
    <t>Utensilios n c p para pesca deportiva</t>
  </si>
  <si>
    <t>Triciclos para ninos</t>
  </si>
  <si>
    <t>Carros de pedal</t>
  </si>
  <si>
    <t>Patinetas</t>
  </si>
  <si>
    <t>Carros de montar con bateria</t>
  </si>
  <si>
    <t>Munecas de juguete</t>
  </si>
  <si>
    <t>Munecas de adorno</t>
  </si>
  <si>
    <t>Animales de fieltro felpa y similares</t>
  </si>
  <si>
    <t>Partes para munecas</t>
  </si>
  <si>
    <t>Mecanismos para munecas</t>
  </si>
  <si>
    <t>Ropa y efectos n c p para munecas</t>
  </si>
  <si>
    <t>Trenes electricos de juguete y vias senales y demas accesorios para estos trenes maquetas para montar de tamano reducido «a escala» y otros juegos de construccion y juguetes para armar</t>
  </si>
  <si>
    <t>Rompecabezas</t>
  </si>
  <si>
    <t>Jugueteria de madera</t>
  </si>
  <si>
    <t>Jugueteria metalica</t>
  </si>
  <si>
    <t>Jugueteria de material plastico</t>
  </si>
  <si>
    <t>Partes plasticas para jugueteria</t>
  </si>
  <si>
    <t>Bolas de cristal canicas</t>
  </si>
  <si>
    <t>Bombas globos de caucho</t>
  </si>
  <si>
    <t>Articulos infantiles inflables de material plastico</t>
  </si>
  <si>
    <t>Articulos de caucho para entretencion de bebes</t>
  </si>
  <si>
    <t>Carros a control remoto</t>
  </si>
  <si>
    <t>Naipes</t>
  </si>
  <si>
    <t>Consolas de videojuegos</t>
  </si>
  <si>
    <t>Tarjetas de software para las consolas de videojuegos</t>
  </si>
  <si>
    <t>Juegos electromecanicos y electronicos tragamonedas</t>
  </si>
  <si>
    <t>Mesas para billar</t>
  </si>
  <si>
    <t>Tacos para billar</t>
  </si>
  <si>
    <t>Partes y accesorios para billares</t>
  </si>
  <si>
    <t>Boleras</t>
  </si>
  <si>
    <t>Partes y accesorios para boleras</t>
  </si>
  <si>
    <t>Juegos de ajedrez</t>
  </si>
  <si>
    <t>Juegos de domino loteria y otros juegos de sala</t>
  </si>
  <si>
    <t>Juegos de futbol mecanicos y similares</t>
  </si>
  <si>
    <t>Partes y accesorios para juegos electromecanicos y electronicos tragamonedas</t>
  </si>
  <si>
    <t>Juegos de salon</t>
  </si>
  <si>
    <t>Juegos electromecanicos</t>
  </si>
  <si>
    <t xml:space="preserve">Mesas y equipos de juegos n c p </t>
  </si>
  <si>
    <t>Columpios</t>
  </si>
  <si>
    <t>Partes y accesorios para juegos mecanicos de feria</t>
  </si>
  <si>
    <t>Casas prefabricadas de madera modulos y similares</t>
  </si>
  <si>
    <t>Casas metalicas prefabricadas</t>
  </si>
  <si>
    <t>Partes metalicas para casas prefabricadas</t>
  </si>
  <si>
    <t>Quioscos y casetas metalicas</t>
  </si>
  <si>
    <t>Construcciones prefabricadas de plastico</t>
  </si>
  <si>
    <t xml:space="preserve">Casas prefabricadas en fibro cemento mezcla de cemento con fibras diferentes al asbesto </t>
  </si>
  <si>
    <t>Estilografos</t>
  </si>
  <si>
    <t>Boligrafos</t>
  </si>
  <si>
    <t>Lapiceros</t>
  </si>
  <si>
    <t>Marcadores de fieltro y similares</t>
  </si>
  <si>
    <t>Rapidografos y similares</t>
  </si>
  <si>
    <t>Lapices</t>
  </si>
  <si>
    <t>Lapices de colores</t>
  </si>
  <si>
    <t>Minas para lapices</t>
  </si>
  <si>
    <t>Minas para lapicero</t>
  </si>
  <si>
    <t>Minas para boligrafo</t>
  </si>
  <si>
    <t>Partes y accesorios para boligrafo estilografos y similares</t>
  </si>
  <si>
    <t>Puntas para boligrafo esferas</t>
  </si>
  <si>
    <t>Minas de colores para lapices</t>
  </si>
  <si>
    <t>Tiza</t>
  </si>
  <si>
    <t>Crayones</t>
  </si>
  <si>
    <t>Lapiz crudo</t>
  </si>
  <si>
    <t>Puntas y micropuntas especiales para boligrafos marcadores y similares</t>
  </si>
  <si>
    <t>Repuestos de tinta para estilografos</t>
  </si>
  <si>
    <t>Sellos de caucho</t>
  </si>
  <si>
    <t>Sellos metalicos</t>
  </si>
  <si>
    <t>Cintas para maquinas de escribir y analogos</t>
  </si>
  <si>
    <t>Cintas para impresora</t>
  </si>
  <si>
    <t>Fechadores y numeradores</t>
  </si>
  <si>
    <t>Casetes y cintas para impresoras de computadoras</t>
  </si>
  <si>
    <t>Almohadillas para sellos</t>
  </si>
  <si>
    <t>Paraguas</t>
  </si>
  <si>
    <t>Sombrillas</t>
  </si>
  <si>
    <t>Quitasoles</t>
  </si>
  <si>
    <t>Bastones</t>
  </si>
  <si>
    <t>Parasoles toldos instalados</t>
  </si>
  <si>
    <t>Armazones para paraguas y sombrillas</t>
  </si>
  <si>
    <t>Mangos y empunaduras para paraguas y similares</t>
  </si>
  <si>
    <t>Botones de material plastico</t>
  </si>
  <si>
    <t>Broches plasticos</t>
  </si>
  <si>
    <t>Botones metalicos</t>
  </si>
  <si>
    <t>Botones de materiales de origen animal</t>
  </si>
  <si>
    <t>Botones de materiales de origen vegetal</t>
  </si>
  <si>
    <t>Broches de presion</t>
  </si>
  <si>
    <t>Cremalleras metalicas</t>
  </si>
  <si>
    <t>Cremalleras de material plastico</t>
  </si>
  <si>
    <t>Formas metalicas para botones</t>
  </si>
  <si>
    <t>Partes y accesorios para cremalleras</t>
  </si>
  <si>
    <t>Cinta textil con diente de cobre para cremallera</t>
  </si>
  <si>
    <t>Cinta textil con diente de material plastico para cremalleras</t>
  </si>
  <si>
    <t>Latigos fustas y articulos similares</t>
  </si>
  <si>
    <t>Linoleo</t>
  </si>
  <si>
    <t>Placas peliculas papeles cartulinas y tejidos fotograficos impresionados pero sin revelar</t>
  </si>
  <si>
    <t xml:space="preserve">Placas y peliculas fotograficas impresionadas y reveladas excepto peliculas cinematograficas </t>
  </si>
  <si>
    <t>Peliculas cinematograficas impresionadas y reveladas con o sin registro de sonido o que se compongan solo de la pista de sonido</t>
  </si>
  <si>
    <t>Cuadros enmarcados en madera</t>
  </si>
  <si>
    <t>Sellos de correos o timbres fiscales matasellos postales portadas de primer dia de impresion sobres postales con franqueo impreso y similar</t>
  </si>
  <si>
    <t>Colecciones de piezas de zoologia botanica mineralogia anatomia historia etnografia o de interes numismatico antiguedades</t>
  </si>
  <si>
    <t>Cabello humano en bruto este o no lavado o desgrasado desperdicios de cabello humano</t>
  </si>
  <si>
    <t>Pelucas de pelo humano</t>
  </si>
  <si>
    <t>Pelucas de pelo artificial</t>
  </si>
  <si>
    <t>Cerdas y crines preparadas</t>
  </si>
  <si>
    <t>Imagenes de pesebre</t>
  </si>
  <si>
    <t>Figuras de animales para pesebre y otras</t>
  </si>
  <si>
    <t>Guirnaldas farolillos y articulos de fantasia</t>
  </si>
  <si>
    <t>arboles de navidad artículos para fiestas</t>
  </si>
  <si>
    <t>Adornos navidenos</t>
  </si>
  <si>
    <t>Serpentinas y confetis</t>
  </si>
  <si>
    <t>Partes y accesorios para arboles de navidad y adornos navidenos</t>
  </si>
  <si>
    <t>Articulos de fantasia n c p para fiestas</t>
  </si>
  <si>
    <t>Coches para ninos</t>
  </si>
  <si>
    <t>Cunas portatiles abuelitas y similares</t>
  </si>
  <si>
    <t>Portabebes corrales baneras caminadores y similares</t>
  </si>
  <si>
    <t>Pasamanos ruedas y demas partes y accesorios para corrales coches caminadores y similares para bebes</t>
  </si>
  <si>
    <t>Sillas portabebes para autos</t>
  </si>
  <si>
    <t>Escobas y cepillos de material plastico</t>
  </si>
  <si>
    <t>Escobas</t>
  </si>
  <si>
    <t>Cepillos para lavar o fregar</t>
  </si>
  <si>
    <t>Cepillos para brilladora</t>
  </si>
  <si>
    <t>Cepillos para ropa</t>
  </si>
  <si>
    <t>Cepillos para calzado</t>
  </si>
  <si>
    <t>Cepillos para dientes</t>
  </si>
  <si>
    <t>Brochas de afeitar</t>
  </si>
  <si>
    <t>Pinceles para pintura artistica</t>
  </si>
  <si>
    <t>Brochas para pintar</t>
  </si>
  <si>
    <t>Rodillos para pintar</t>
  </si>
  <si>
    <t>Cepillos para maquinas de limpieza de calles</t>
  </si>
  <si>
    <t>Cepillos industriales</t>
  </si>
  <si>
    <t>Trapeadores</t>
  </si>
  <si>
    <t>Cepillos y pinceles para maquillaje</t>
  </si>
  <si>
    <t>Cepillos para alambre de acero</t>
  </si>
  <si>
    <t>Escobas barreprados</t>
  </si>
  <si>
    <t>Partes para escobas y cepillos</t>
  </si>
  <si>
    <t>Cepillos para mascotas</t>
  </si>
  <si>
    <t xml:space="preserve">Cepillos para uso personal n c p </t>
  </si>
  <si>
    <t>Rulos de material plastico</t>
  </si>
  <si>
    <t>Peines peinetas y similares de material plastico</t>
  </si>
  <si>
    <t>Horquillas y similares</t>
  </si>
  <si>
    <t>Encendedores</t>
  </si>
  <si>
    <t>Pipas</t>
  </si>
  <si>
    <t>Hebillas de material plastico</t>
  </si>
  <si>
    <t>Filtros para cigarrillos</t>
  </si>
  <si>
    <t>Atomizadores manuales</t>
  </si>
  <si>
    <t xml:space="preserve">Partes y piezas de encendedores de cigarrillos y otros encendedores excepto piedras y mechas  aleaciones piroforicas articulos de materiales combustibles n c p </t>
  </si>
  <si>
    <t xml:space="preserve">Instrumentos aparatos y modelos disenados para demostraciones no aptos para otros usos </t>
  </si>
  <si>
    <t>Mancornas de fantasia</t>
  </si>
  <si>
    <t>Pisacorbatas de fantasia</t>
  </si>
  <si>
    <t>Collares de fantasia acabados</t>
  </si>
  <si>
    <t>Pulseras de fantasia acabadas</t>
  </si>
  <si>
    <t>Joyeria falsa o de fantasia acabada</t>
  </si>
  <si>
    <t>Dijes y similares</t>
  </si>
  <si>
    <t>Escudos y botones de fantasia</t>
  </si>
  <si>
    <t>Llaveros metalicos</t>
  </si>
  <si>
    <t>Piedras de fantasia y perlas falsas</t>
  </si>
  <si>
    <t>Insignias de bisuteria para militares</t>
  </si>
  <si>
    <t>Collares de fantasia semiacabados</t>
  </si>
  <si>
    <t>Pulseras de fantasia semiacabadas</t>
  </si>
  <si>
    <t>Joyeria falsa o de fantasia semiacabada</t>
  </si>
  <si>
    <t>Fosforos o cerillas</t>
  </si>
  <si>
    <t>Velas de estearina o parafina</t>
  </si>
  <si>
    <t>Veladoras</t>
  </si>
  <si>
    <t>Cirios y velas de cera</t>
  </si>
  <si>
    <t>Maniquies de fibra de vidrio</t>
  </si>
  <si>
    <t>Flores frutas y analogos de material plastico</t>
  </si>
  <si>
    <t>Flores frutas y analogos artificiales</t>
  </si>
  <si>
    <t>Plumas preparadas</t>
  </si>
  <si>
    <t>Cirios liturgicos y similares</t>
  </si>
  <si>
    <t>Liquidos para encendedores</t>
  </si>
  <si>
    <t>Articulos decorativos y de adorno con materiales vegetales</t>
  </si>
  <si>
    <t>Capsulas para envase de medicamentos</t>
  </si>
  <si>
    <t>Articulos decorativos y de adorno con materiales de origen animal</t>
  </si>
  <si>
    <t>Termos de material plastico</t>
  </si>
  <si>
    <t>Ataudes</t>
  </si>
  <si>
    <t>Elementos para exposicion y venta de mercancias</t>
  </si>
  <si>
    <t>Miniaturas a escala para publicidad y propaganda</t>
  </si>
  <si>
    <t>Objetos de metal sobredorado</t>
  </si>
  <si>
    <t>Guantes industriales</t>
  </si>
  <si>
    <t>Urnas funerarias</t>
  </si>
  <si>
    <t>Articulos varios de publicidad y propaganda</t>
  </si>
  <si>
    <t>Barras especiales para ionizar</t>
  </si>
  <si>
    <t>Articulos plasticos n c p de merceria</t>
  </si>
  <si>
    <t>Articulos n c p para proteccion</t>
  </si>
  <si>
    <t>Articulos n c p para escritorio y oficina</t>
  </si>
  <si>
    <t xml:space="preserve">Articulos de pluma n c p </t>
  </si>
  <si>
    <t>Tripas frescas</t>
  </si>
  <si>
    <t>Tripas secas</t>
  </si>
  <si>
    <t>Plumas de aves</t>
  </si>
  <si>
    <t>Huesos</t>
  </si>
  <si>
    <t>Harina de huesos</t>
  </si>
  <si>
    <t>Cuernos</t>
  </si>
  <si>
    <t>Sangre liquida</t>
  </si>
  <si>
    <t>Sangre desecada</t>
  </si>
  <si>
    <t>Despojos y desechos de animales no aptos para el consumo humano</t>
  </si>
  <si>
    <t>Bilis liquida de bovino</t>
  </si>
  <si>
    <t>Bilis concentrada de bovino</t>
  </si>
  <si>
    <t>Crines</t>
  </si>
  <si>
    <t>Mogolla  moyuelo</t>
  </si>
  <si>
    <t>Salvado</t>
  </si>
  <si>
    <t>Granza  triturado de arroz</t>
  </si>
  <si>
    <t>Afrecho de arroz  cascarilla de arroz</t>
  </si>
  <si>
    <t>Afrecho de maiz</t>
  </si>
  <si>
    <t>Cebada de tercera</t>
  </si>
  <si>
    <t>Subproductos agricolas de cereales</t>
  </si>
  <si>
    <t>Afrecho de soya  soya integral</t>
  </si>
  <si>
    <t xml:space="preserve">Afrecho de cereales y o leguminosas n c p </t>
  </si>
  <si>
    <t xml:space="preserve">Granza de cereales y o leguminosas n c p </t>
  </si>
  <si>
    <t>Residuos de la fabricacion de almidon y residuos similares</t>
  </si>
  <si>
    <t>Bagazo de cana</t>
  </si>
  <si>
    <t>Desechos de la destilacion de azucares y alcoholes  vinaza</t>
  </si>
  <si>
    <t>Cana molida  polvillo de cana</t>
  </si>
  <si>
    <t>Cascarilla de cacao</t>
  </si>
  <si>
    <t>Cascarilla o cisco de cafe</t>
  </si>
  <si>
    <t>Ripio de cafe</t>
  </si>
  <si>
    <t>Heces y desperdicios de cerveceria o destileria</t>
  </si>
  <si>
    <t>Heces de vino tartaro bruto</t>
  </si>
  <si>
    <t>Desechos de tabaco</t>
  </si>
  <si>
    <t xml:space="preserve">Desperdicios alimenticios ya vencidos no aptos para el consumo humano n c p </t>
  </si>
  <si>
    <t>Desperdicios de seda sin cardar ni peinar</t>
  </si>
  <si>
    <t>Desechos de lana</t>
  </si>
  <si>
    <t>Lana recuperada</t>
  </si>
  <si>
    <t>Desechos de algodon</t>
  </si>
  <si>
    <t>Desechos de hilados de algodon</t>
  </si>
  <si>
    <t>Fibra de algodon a partir de retal textil</t>
  </si>
  <si>
    <t>Desechos de hilados artificiales y sinteticos</t>
  </si>
  <si>
    <t>Desechos de hilados de fibras artificiales o sinteticas</t>
  </si>
  <si>
    <t>Fibras artificiales y sinteticas recuperadas</t>
  </si>
  <si>
    <t>Desechos de fibra sintetica</t>
  </si>
  <si>
    <t>Ropa vieja y otros articulos textiles viejos</t>
  </si>
  <si>
    <t>Trapos y desechos textiles</t>
  </si>
  <si>
    <t>Recortes desperdicios y polvo de cuero</t>
  </si>
  <si>
    <t>Desechos de cuero</t>
  </si>
  <si>
    <t>Lignosulfonatos</t>
  </si>
  <si>
    <t>Desechos de papel kraft plegadizas y carton corrugado</t>
  </si>
  <si>
    <t>Desechos de papel o carton blanco</t>
  </si>
  <si>
    <t>Desechos de papel periodico directorios y similares</t>
  </si>
  <si>
    <t>Desperdicios y desechos de papel o carton blanco sin clasificar</t>
  </si>
  <si>
    <t>Polvo de caucho</t>
  </si>
  <si>
    <t>Retal de caucho</t>
  </si>
  <si>
    <t>Llantas usadas</t>
  </si>
  <si>
    <t>Plastico recuperado</t>
  </si>
  <si>
    <t>Desechos de material plastico</t>
  </si>
  <si>
    <t>Torta de polipropileno</t>
  </si>
  <si>
    <t>Retal de polietileno</t>
  </si>
  <si>
    <t>Aserrin y virutas de madera</t>
  </si>
  <si>
    <t>Desperdicios de madera aglomerada y desechos en pellets o formas similares</t>
  </si>
  <si>
    <t>Desperdicios y desechos de madera no aglomerada</t>
  </si>
  <si>
    <t>Desechos de ceramica loza porcelana ladrillo y similares</t>
  </si>
  <si>
    <t>Escoria de alto horno</t>
  </si>
  <si>
    <t>Escoria fina de alto horno</t>
  </si>
  <si>
    <t>Cenizas de zinc</t>
  </si>
  <si>
    <t>Limaduras y desechos de oro o de metales revestidos con oro</t>
  </si>
  <si>
    <t>Desperdicios y desechos de platino</t>
  </si>
  <si>
    <t>Cenizas que contengan metales preciosos o compuestos metalicos</t>
  </si>
  <si>
    <t>Chatarra de acero</t>
  </si>
  <si>
    <t>Chatarra de hierro</t>
  </si>
  <si>
    <t>Chatarra de metales n c p</t>
  </si>
  <si>
    <t>Lingotes refundidos de hierro o acero</t>
  </si>
  <si>
    <t>Chatarra de cobre</t>
  </si>
  <si>
    <t>Chatarra de laton</t>
  </si>
  <si>
    <t>Desperdicios y desechos de niquel</t>
  </si>
  <si>
    <t>Chatarra de aluminio</t>
  </si>
  <si>
    <t>Chatarra de plomo</t>
  </si>
  <si>
    <t>Desperdicios y chatarra de zinc</t>
  </si>
  <si>
    <t>Desperdicios y desechos de estano</t>
  </si>
  <si>
    <t>Desperdicios y desechos de tungsteno molibdeno tantalio magnesio cobalto cadmio titanio circonio berilio y talio</t>
  </si>
  <si>
    <t>Desperdicios y desechos de antimonio y cromo</t>
  </si>
  <si>
    <t>Embarcaciones y otras estructuras flotantes destinadas al desguace</t>
  </si>
  <si>
    <t>Baterias usadas</t>
  </si>
  <si>
    <t>Desechos municipales</t>
  </si>
  <si>
    <t>Fangos de alcantarilla</t>
  </si>
  <si>
    <t>Desechos farmaceuticos</t>
  </si>
  <si>
    <t>Otros desechos clinicos</t>
  </si>
  <si>
    <t>Solventes organicos de desechos</t>
  </si>
  <si>
    <t>Desechos de las industrias quimicas u otras industrias conexas</t>
  </si>
  <si>
    <t>Residuos liquidos automotrices</t>
  </si>
  <si>
    <t>Residuos liquidos flexograficos</t>
  </si>
  <si>
    <t xml:space="preserve">Aceites y grasas comestibles usados desechos </t>
  </si>
  <si>
    <t>Arrabio</t>
  </si>
  <si>
    <t>Lingotes de hierro en bruto</t>
  </si>
  <si>
    <t>Ferromanganeso y sus productos</t>
  </si>
  <si>
    <t>Ferrocromo y sus productos</t>
  </si>
  <si>
    <t>Ferroniquel y sus productos</t>
  </si>
  <si>
    <t>Ferrosilicio y sus productos</t>
  </si>
  <si>
    <t xml:space="preserve">Ferroaleaciones n c p </t>
  </si>
  <si>
    <t>Hierro esponja</t>
  </si>
  <si>
    <t>Polvo de hierro</t>
  </si>
  <si>
    <t>Granalla</t>
  </si>
  <si>
    <t>Acero en lingotes tochos y formas similares</t>
  </si>
  <si>
    <t>Acero en formas de llanton palanquilla y otros similares</t>
  </si>
  <si>
    <t>Acero en bloques pudelados y formas similares</t>
  </si>
  <si>
    <t>Lingotes de hierro colado</t>
  </si>
  <si>
    <t>Ejes y otras piezas torneadas de hierro y acero</t>
  </si>
  <si>
    <t>Partes y piezas torneadas de hierro o acero</t>
  </si>
  <si>
    <t>Piezas forjadas de hierro o acero para tractores y similares</t>
  </si>
  <si>
    <t>Piezas forjadas de hierro o acero para maquinaria</t>
  </si>
  <si>
    <t>Piezas fundidas de acero para maquinaria</t>
  </si>
  <si>
    <t>Piezas fundidas de hierro o acero para redes de acueducto</t>
  </si>
  <si>
    <t>Piezas forjadas n c p de hierro o acero</t>
  </si>
  <si>
    <t>Piezas fundidas n c p de hierro o acero</t>
  </si>
  <si>
    <t>Aceros especiales en lingotes tochos y otras formas</t>
  </si>
  <si>
    <t xml:space="preserve">Chapa de hierro o acero laminada en caliente incluso por proceso de heliaceracion </t>
  </si>
  <si>
    <t>Flejes y planchuelas de hierro o acero laminados en caliente</t>
  </si>
  <si>
    <t>Zuncho metalico laminado en caliente</t>
  </si>
  <si>
    <t>Chapa de acero inoxidable</t>
  </si>
  <si>
    <t>Chapa de aceros especiales</t>
  </si>
  <si>
    <t>Planchuelas y flejes de acero inoxidable</t>
  </si>
  <si>
    <t>Planchuelas y flejes de aceros especiales</t>
  </si>
  <si>
    <t>Chapa de hierro o acero laminada en frio</t>
  </si>
  <si>
    <t>Flejes de hierro o acero laminados en frio</t>
  </si>
  <si>
    <t>Zuncho metalico laminado en frio</t>
  </si>
  <si>
    <t>Productos planos de acero inoxidable simplemente laminados en frio de espesor inferior a 4 75 mm</t>
  </si>
  <si>
    <t>Productos laminados planos de acero aleado excepto productos de acero magnetico al silicio o de acero de alta velocidad  sin otra elaboracion que el laminado en frio de un ancho inferior a 600 mm</t>
  </si>
  <si>
    <t>Hojalata</t>
  </si>
  <si>
    <t>Hojalata estanada o galvanizada</t>
  </si>
  <si>
    <t>Chapa de hierro o acero galvanizada</t>
  </si>
  <si>
    <t>Lamina de hierro o acero pintada barnizada o revestida</t>
  </si>
  <si>
    <t>Tejas en acero galvanizado</t>
  </si>
  <si>
    <t>angulos perfiles y flejes en lamina de hierro o acero galvanizada o revestida</t>
  </si>
  <si>
    <t>Canaletas cubiertas y similares en lamina de hierro o acero galvanizada o revestida</t>
  </si>
  <si>
    <t>Productos laminados planos de acero inoxidable con tratamiento posterior</t>
  </si>
  <si>
    <t>Lamina magnetica</t>
  </si>
  <si>
    <t>Productos laminados planos de acero rapido</t>
  </si>
  <si>
    <t xml:space="preserve">Otros productos laminados planos de acero de aleacion con tratamiento posterior n c p </t>
  </si>
  <si>
    <t>Alambron de hierro</t>
  </si>
  <si>
    <t>Alambron de acero</t>
  </si>
  <si>
    <t>Barras y varillas de hierro o acero de seccion circular laminadas en caliente</t>
  </si>
  <si>
    <t>Barras y varillas de hierro o acero de seccion cuadrada hexagonal laminadas en caliente</t>
  </si>
  <si>
    <t>Barras y varillas de hierro o acero laminadas en caliente de forma estriada</t>
  </si>
  <si>
    <t>Barras varillas alambrones laminadas en caliente enrolladas irregularmente de acero aleado</t>
  </si>
  <si>
    <t>Barras simplemente laminadas o extruidas en caliente de seccion circular</t>
  </si>
  <si>
    <t>angulos y perfiles de hierro o acero laminados en caliente</t>
  </si>
  <si>
    <t>Tablestacas de hierro o acero angulos perfiles y secciones soldados de hierro o acero</t>
  </si>
  <si>
    <t>Rieles</t>
  </si>
  <si>
    <t>Eclisas</t>
  </si>
  <si>
    <t xml:space="preserve">Piezas fundidas de acero para ferrocarriles excepto eclisas </t>
  </si>
  <si>
    <t>Ruedas fundidas de hierro o acero</t>
  </si>
  <si>
    <t>Barras y varillas de hierro o acero de seccion circular laminadas en frio</t>
  </si>
  <si>
    <t>Barras y varillas de hierro o acero de seccion cuadrada hexagonal laminadas en frio</t>
  </si>
  <si>
    <t>Barras y varillas de hierro o acero laminadas en frio deformadas o estriadas</t>
  </si>
  <si>
    <t>Hierro figurado para la construccion</t>
  </si>
  <si>
    <t>angulos y perfiles de hierro o acero laminados en frio</t>
  </si>
  <si>
    <t>Alambre de hierro o acero</t>
  </si>
  <si>
    <t>Alambre de hierro o acero galvanizado</t>
  </si>
  <si>
    <t xml:space="preserve">Barras y varillas formadas o acabadas en frio de acero aleado excepto barras o varillas de acero de alta velocidad o de acero al silicomanganeso </t>
  </si>
  <si>
    <t>Barras y varillas de aceros especiales</t>
  </si>
  <si>
    <t>Perfiles de aceros especiales</t>
  </si>
  <si>
    <t>Alambre de aceros aleados</t>
  </si>
  <si>
    <t>Barras y varillas de acero de alta velocidad</t>
  </si>
  <si>
    <t>Barras y varillas de acero al siliciomanganeso</t>
  </si>
  <si>
    <t>Barras y varillas huecas para perforacion de acero</t>
  </si>
  <si>
    <t>Tubos del tipo de los utilizados en oleoductos o gasoductos de hierro o acero</t>
  </si>
  <si>
    <t>Tubos de hierro o acero sin costura recubiertos para alta presion</t>
  </si>
  <si>
    <t>Tubos de hierro o acero laminado en caliente</t>
  </si>
  <si>
    <t>Tubos de hierro o acero laminado en frio</t>
  </si>
  <si>
    <t>Tubos de hierro o acero galvanizados</t>
  </si>
  <si>
    <t>Tubos de acero inoxidable</t>
  </si>
  <si>
    <t>Tubos cromados</t>
  </si>
  <si>
    <t xml:space="preserve">Tuberia del tipo utilizado para oleoductos o gasoductos de acero con costura soldados  excepto de fundicion </t>
  </si>
  <si>
    <t xml:space="preserve">Tuberia de revestimiento y tubos de perforacion del tipo utilizado en la extraccion de petroleo o gas de acero con costura soldados  excepto de fundicion </t>
  </si>
  <si>
    <t>Tuberia de riego de acero aleado</t>
  </si>
  <si>
    <t xml:space="preserve">Tubos y canos de seccion no circular en hierro o acero con costura soldados  excepto de fundicion </t>
  </si>
  <si>
    <t xml:space="preserve">Otros tubos canos y perfiles huecos tales como los de costura abierta remachados o cerrados excepto de fundicion </t>
  </si>
  <si>
    <t>Tubos fundidos de hierro o acero</t>
  </si>
  <si>
    <t>Accesorios de tuberia de hierro o acero</t>
  </si>
  <si>
    <t>Tapas y cajas de fundicion</t>
  </si>
  <si>
    <t>Accesorios de hierro o acero galvanizado para tuberias</t>
  </si>
  <si>
    <t>Accesorios de hierro o acero para tuberias de alta presion</t>
  </si>
  <si>
    <t>Racores</t>
  </si>
  <si>
    <t>Accesorios metalicos para fontaneria excepto valvulas</t>
  </si>
  <si>
    <t>Piezas para tuberia de alta presion</t>
  </si>
  <si>
    <t>Accesorios n c p para tuberia metalica</t>
  </si>
  <si>
    <t>Plata en masas grano y nodulos</t>
  </si>
  <si>
    <t>Plata en lingotes</t>
  </si>
  <si>
    <t>Plata y sus aleaciones en barras y laminas</t>
  </si>
  <si>
    <t>Plata en polvo hojas y tiras delgadas</t>
  </si>
  <si>
    <t>Soldaduras de plata</t>
  </si>
  <si>
    <t>Oro en masas granos y nodulos</t>
  </si>
  <si>
    <t>Oro en lingotes</t>
  </si>
  <si>
    <t>Oro y sus aleaciones en barras y laminas</t>
  </si>
  <si>
    <t>Oro en polvo hojas y tiras delgadas</t>
  </si>
  <si>
    <t>Oro liquido</t>
  </si>
  <si>
    <t>Platino en masas grano y nodulos</t>
  </si>
  <si>
    <t>Platino en lingotes</t>
  </si>
  <si>
    <t>Platino y sus aleaciones en barras y laminas</t>
  </si>
  <si>
    <t>Platino en polvo hojas y tiras delgadas</t>
  </si>
  <si>
    <t>Metales comunes o plata revestidos o chapados con oro sin otra elaboracion que el semilabrado</t>
  </si>
  <si>
    <t>Metales comunes revestidos en plata y metales comunes plata u oro revestido en platino sin otra elaboracion que semilabrados</t>
  </si>
  <si>
    <t>Matas de cobre cobre de cementacion</t>
  </si>
  <si>
    <t>Cobre sin refinar anodos de cobre para la refinacion electrolitica</t>
  </si>
  <si>
    <t>Cobre en bloques y lingotes</t>
  </si>
  <si>
    <t>Laton</t>
  </si>
  <si>
    <t>Bronce en bloques y formas similares</t>
  </si>
  <si>
    <t xml:space="preserve">Cuproaleaciones n c p </t>
  </si>
  <si>
    <t xml:space="preserve">Cobre electrolitico en formas n c p </t>
  </si>
  <si>
    <t>Matas de niquel productos sinterizados de oxido de niquel y otros productos intermedios de la metalurgia del niquel</t>
  </si>
  <si>
    <t>Niquel en bloques y lingotes</t>
  </si>
  <si>
    <t>Aleaciones de niquel diferentes al ferroniquel</t>
  </si>
  <si>
    <t>anodos de niquel</t>
  </si>
  <si>
    <t>Niquel electrolitico</t>
  </si>
  <si>
    <t>Aleaciones de niquel para galvanoplastia</t>
  </si>
  <si>
    <t>Aluminio en bloques y lingotes</t>
  </si>
  <si>
    <t>Aleacion de aluminio</t>
  </si>
  <si>
    <t>oxido de aluminio</t>
  </si>
  <si>
    <t>Alumina calcinada</t>
  </si>
  <si>
    <t>Plomo en bloques y lingotes</t>
  </si>
  <si>
    <t>Aleaciones de plomo</t>
  </si>
  <si>
    <t>Metal babbit con proporcion de plomo superior al 50%</t>
  </si>
  <si>
    <t>Zamac</t>
  </si>
  <si>
    <t>Zinc en bloques y lingotes</t>
  </si>
  <si>
    <t>Aleaciones de zinc</t>
  </si>
  <si>
    <t xml:space="preserve">Zinc electrolitico en formas n c p </t>
  </si>
  <si>
    <t>Estano en bloques y lingotes</t>
  </si>
  <si>
    <t>Aleaciones de estano</t>
  </si>
  <si>
    <t>Metal babbit con proporcion de estano superior al 50%</t>
  </si>
  <si>
    <t>Polvo y particulas de cobre</t>
  </si>
  <si>
    <t>Polvo de bronce</t>
  </si>
  <si>
    <t>Alambron de cobre</t>
  </si>
  <si>
    <t>Barras y varillas de cobre</t>
  </si>
  <si>
    <t>angulos perfiles y secciones de cobre</t>
  </si>
  <si>
    <t>Barras y perfiles de bronce</t>
  </si>
  <si>
    <t>angulos perfiles y secciones de laton</t>
  </si>
  <si>
    <t>Alambron de laton</t>
  </si>
  <si>
    <t>Barras y varillas de laton  seccion circular</t>
  </si>
  <si>
    <t>Soldadura de bronce</t>
  </si>
  <si>
    <t>Soldadura de cobre</t>
  </si>
  <si>
    <t>Piezas fundidas de cobre</t>
  </si>
  <si>
    <t>Piezas forjadas de cobre</t>
  </si>
  <si>
    <t>Articulos fundidos o forjados de cobre y sus aleaciones</t>
  </si>
  <si>
    <t>Piezas de laton forjadas</t>
  </si>
  <si>
    <t>Piezas troqueladas de laton</t>
  </si>
  <si>
    <t>Piezas de cobre troqueladas</t>
  </si>
  <si>
    <t>Piezas de bronce fundidas</t>
  </si>
  <si>
    <t>Barras y varillas de laton – seccion cuadrada o hexagonal</t>
  </si>
  <si>
    <t>Alambre de cobre</t>
  </si>
  <si>
    <t>Alambre de bronce</t>
  </si>
  <si>
    <t>Planchas de cobre</t>
  </si>
  <si>
    <t>Laminas de cobre</t>
  </si>
  <si>
    <t>Flejes de cobre</t>
  </si>
  <si>
    <t>Laminas de alpaca</t>
  </si>
  <si>
    <t>Laminas de bronce</t>
  </si>
  <si>
    <t>Hojas y tiras delgadas de cobre</t>
  </si>
  <si>
    <t>Hojas y tiras delgadas de laton</t>
  </si>
  <si>
    <t>Tubos de cobre</t>
  </si>
  <si>
    <t>Tubos de laton</t>
  </si>
  <si>
    <t>Accesorios para tuberia de cobre</t>
  </si>
  <si>
    <t>Uniones taconde para tuberia</t>
  </si>
  <si>
    <t>Polvo y particulas de niquel</t>
  </si>
  <si>
    <t>Barras y varillas de niquel</t>
  </si>
  <si>
    <t>Perfiles y secciones de niquel</t>
  </si>
  <si>
    <t>Alambre de niquel</t>
  </si>
  <si>
    <t>Soldadura de niquel</t>
  </si>
  <si>
    <t>Piezas fundidas de niquel y sus aleaciones</t>
  </si>
  <si>
    <t>Piezas de niquel laminadas estampadas o troqueladas</t>
  </si>
  <si>
    <t>Planchas de niquel</t>
  </si>
  <si>
    <t>Laminas de niquel</t>
  </si>
  <si>
    <t>Cinta cromoniquel</t>
  </si>
  <si>
    <t>Tubos de niquel</t>
  </si>
  <si>
    <t>Polvo y particulas de aluminio</t>
  </si>
  <si>
    <t>Alambron de aluminio</t>
  </si>
  <si>
    <t>Barras y varillas de aluminio</t>
  </si>
  <si>
    <t>angulos perfiles y secciones de aluminio</t>
  </si>
  <si>
    <t>Soldadura de aluminio</t>
  </si>
  <si>
    <t>Piezas fundidas de aluminio</t>
  </si>
  <si>
    <t>Piezas fundidas de aluminio para la cocina</t>
  </si>
  <si>
    <t>Alambre de aluminio</t>
  </si>
  <si>
    <t>Planchas de aluminio</t>
  </si>
  <si>
    <t>Laminas de aluminio</t>
  </si>
  <si>
    <t>Tiras de aluminio</t>
  </si>
  <si>
    <t>Discos de aluminio</t>
  </si>
  <si>
    <t>Pastillas de aluminio</t>
  </si>
  <si>
    <t>Papel aluminio</t>
  </si>
  <si>
    <t>Hojas y tiras delgadas de aluminio</t>
  </si>
  <si>
    <t xml:space="preserve">Aluminio laminado foil </t>
  </si>
  <si>
    <t>Tubos de aluminio</t>
  </si>
  <si>
    <t>Barras y varillas de plomo</t>
  </si>
  <si>
    <t>angulos perfiles y secciones de plomo</t>
  </si>
  <si>
    <t>Soldadura de plomo</t>
  </si>
  <si>
    <t>Piezas fundidas de plomo y sus aleaciones</t>
  </si>
  <si>
    <t>Planchas de plomo</t>
  </si>
  <si>
    <t>Laminas de plomo</t>
  </si>
  <si>
    <t>Polvo y particulas de plomo</t>
  </si>
  <si>
    <t>Hojas y tiras delgadas de plomo y sus aleaciones</t>
  </si>
  <si>
    <t>Tubos de plomo</t>
  </si>
  <si>
    <t>Polvo y particulas de zinc</t>
  </si>
  <si>
    <t>Barras y varillas de zinc</t>
  </si>
  <si>
    <t>angulos perfiles y secciones de zinc</t>
  </si>
  <si>
    <t>Planchas de zinc</t>
  </si>
  <si>
    <t>Laminas de zinc</t>
  </si>
  <si>
    <t>Piezas fundidas de zinc y sus aleaciones</t>
  </si>
  <si>
    <t>Tubos de zinc</t>
  </si>
  <si>
    <t>Barras y varillas de estano</t>
  </si>
  <si>
    <t>Perfiles y secciones de estano</t>
  </si>
  <si>
    <t>Soldadura de estano</t>
  </si>
  <si>
    <t>Planchas de estano</t>
  </si>
  <si>
    <t>Laminas de estano</t>
  </si>
  <si>
    <t>Polvo y particulas de estano</t>
  </si>
  <si>
    <t>Hojas y tiras delgadas de estano y sus aleaciones</t>
  </si>
  <si>
    <t>Piezas fundidas de estano y sus aleaciones</t>
  </si>
  <si>
    <t>Tubos de estano</t>
  </si>
  <si>
    <t>Cobalto en bruto</t>
  </si>
  <si>
    <t>Alambre de molibdeno</t>
  </si>
  <si>
    <t>Filamentos de tungsteno</t>
  </si>
  <si>
    <t>Barras y varillas de titanio</t>
  </si>
  <si>
    <t>Placas en carbono de tungsteno</t>
  </si>
  <si>
    <t>Bismuto en bruto</t>
  </si>
  <si>
    <t xml:space="preserve">Otros metales comunes en formas n c p </t>
  </si>
  <si>
    <t>Estructuras metalicas para puentes y viaductos</t>
  </si>
  <si>
    <t>Torres de conduccion electrica y analogas</t>
  </si>
  <si>
    <t>Estructuras metalicas para torres de conduccion electrica y usos analogos</t>
  </si>
  <si>
    <t>Estructuras metalicas para antenas parabolicas</t>
  </si>
  <si>
    <t>Puertas metalicas</t>
  </si>
  <si>
    <t>Marcos metalicos para puertas y ventanas</t>
  </si>
  <si>
    <t>Ventanas metalicas</t>
  </si>
  <si>
    <t>Bastidores metalicos</t>
  </si>
  <si>
    <t>Puertas de aluminio</t>
  </si>
  <si>
    <t>Ventanas de aluminio</t>
  </si>
  <si>
    <t xml:space="preserve">Marcos en aluminio para puertas ventanas closets etc </t>
  </si>
  <si>
    <t>Celosias metalicas</t>
  </si>
  <si>
    <t>Cielos rasos en lamina metalica</t>
  </si>
  <si>
    <t>Divisiones para bano</t>
  </si>
  <si>
    <t>Marquesinas</t>
  </si>
  <si>
    <t>Cortinas enrollables metalicas</t>
  </si>
  <si>
    <t>Puertas y ventanas blindadas de acero</t>
  </si>
  <si>
    <t>Rejas metalicas</t>
  </si>
  <si>
    <t>Verjas y portales metalicos</t>
  </si>
  <si>
    <t>Partes estructurales metalicas para edificaciones</t>
  </si>
  <si>
    <t>Estructuras metalicas para establos</t>
  </si>
  <si>
    <t>Estructuras metalicas para gallineros</t>
  </si>
  <si>
    <t>Hierro armado para construccion de estructuras</t>
  </si>
  <si>
    <t>Andamios metalicos</t>
  </si>
  <si>
    <t xml:space="preserve">Estructuras metalicas para edificaciones excepto para establos y gallineros </t>
  </si>
  <si>
    <t>Partes estructurales para instalaciones industriales</t>
  </si>
  <si>
    <t>Compuertas metalicas</t>
  </si>
  <si>
    <t>Conductos para acondicionamiento de aire y calefaccion</t>
  </si>
  <si>
    <t>Conductos para basuras</t>
  </si>
  <si>
    <t>Formaletas en chapa metalica</t>
  </si>
  <si>
    <t>Pasamanos metalicos</t>
  </si>
  <si>
    <t>Hormas en aluminio para formaletas</t>
  </si>
  <si>
    <t>Accesorios especiales para construccion de puentes y viaductos</t>
  </si>
  <si>
    <t>Postes metalicos para redes electricas y usos similares</t>
  </si>
  <si>
    <t>Estructuras metalicas para plataformas flotantes de perforacion</t>
  </si>
  <si>
    <t xml:space="preserve">Estructuras metalicas n c p </t>
  </si>
  <si>
    <t xml:space="preserve">Plataformas metalicas n c p </t>
  </si>
  <si>
    <t>Articulos n c p de lamina metalica para la construccion y la industria</t>
  </si>
  <si>
    <t>Conductos n c p de lamina metalica</t>
  </si>
  <si>
    <t>Silos metalicos</t>
  </si>
  <si>
    <t>Tanques de lamina metalica</t>
  </si>
  <si>
    <t>Cubas de lamina metalica</t>
  </si>
  <si>
    <t>Calentadores de agua no electricos</t>
  </si>
  <si>
    <t>Camaras de combustion para calentadores de agua no electricos</t>
  </si>
  <si>
    <t>Tanques metalicos sin presion</t>
  </si>
  <si>
    <t>Recipientes metalicos para gases comprimidos</t>
  </si>
  <si>
    <t>Reactores nucleares</t>
  </si>
  <si>
    <t>Calderas y generadores de vapor</t>
  </si>
  <si>
    <t xml:space="preserve">Acumuladores de vapor tanques metalicos de presion </t>
  </si>
  <si>
    <t xml:space="preserve">Conductos de humo metalicos chimeneas </t>
  </si>
  <si>
    <t>Partes y piezas para los productos de la clase 4231</t>
  </si>
  <si>
    <t>Partes y accesorios para calderas y generadores de vapor</t>
  </si>
  <si>
    <t>Inodoros y otros aparatos sanitarios metalicos</t>
  </si>
  <si>
    <t>Duchas metalicas</t>
  </si>
  <si>
    <t>Plateros metalicos</t>
  </si>
  <si>
    <t>Lavaplatos esmaltados</t>
  </si>
  <si>
    <t>Lavaplatos de acero inoxidable</t>
  </si>
  <si>
    <t>Tinas metalicas</t>
  </si>
  <si>
    <t>Accesorios metalicos para cuartos de bano</t>
  </si>
  <si>
    <t>Tapas posformadas cubiertas de acero inoxidable para cocinas integrales</t>
  </si>
  <si>
    <t>Rallos manuales</t>
  </si>
  <si>
    <t>Exprimidores batidoras y similares manuales</t>
  </si>
  <si>
    <t>Molinos manuales</t>
  </si>
  <si>
    <t>Maquinillas manuales para mondar y cortar frutas y hortalizas</t>
  </si>
  <si>
    <t>Abrelatas descorchadores y similares</t>
  </si>
  <si>
    <t>Ollas esmaltadas</t>
  </si>
  <si>
    <t>Olletas lecheras cafeteras y similares esmaltados</t>
  </si>
  <si>
    <t>Peroles y sartenes esmaltados</t>
  </si>
  <si>
    <t>Cacerolas esmaltadas</t>
  </si>
  <si>
    <t>Vajillas y utensilios esmaltados para la mesa y cocina</t>
  </si>
  <si>
    <t>Portacomidas esmaltados</t>
  </si>
  <si>
    <t>Jarras y platones esmaltados</t>
  </si>
  <si>
    <t>Vasos de noche esmaltados</t>
  </si>
  <si>
    <t>Baldes esmaltados para cocina</t>
  </si>
  <si>
    <t>Loncheras y similares metalicas</t>
  </si>
  <si>
    <t>Ollas de presion</t>
  </si>
  <si>
    <t>Ollas de vapor</t>
  </si>
  <si>
    <t>Moldes para reposteria y analogos</t>
  </si>
  <si>
    <t>Ceniceros metalicos</t>
  </si>
  <si>
    <t>Marmitas</t>
  </si>
  <si>
    <t>Ollas de acero inoxidable</t>
  </si>
  <si>
    <t>Ollas de aluminio</t>
  </si>
  <si>
    <t>Pailas de aluminio</t>
  </si>
  <si>
    <t>Olletas lecheras cafeteras y similares de aluminio</t>
  </si>
  <si>
    <t>Sartenes y peroles de aluminio</t>
  </si>
  <si>
    <t>Cacerolas de aluminio</t>
  </si>
  <si>
    <t>Vajillas y utensilios de aluminio para la mesa y la cocina</t>
  </si>
  <si>
    <t>Portacomidas de aluminio</t>
  </si>
  <si>
    <t>Canastas de alambre</t>
  </si>
  <si>
    <t>Ganchos de alambre para ropa</t>
  </si>
  <si>
    <t>Esponjas y esponjillas metalicas</t>
  </si>
  <si>
    <t>Viruta metalica</t>
  </si>
  <si>
    <t>Lanas y lanillas en acero para usos domesticos</t>
  </si>
  <si>
    <t>Lana de acero</t>
  </si>
  <si>
    <t>Coladores</t>
  </si>
  <si>
    <t>Jarras y platones de aluminio</t>
  </si>
  <si>
    <t>Lavaplatos en lamina de aluminio</t>
  </si>
  <si>
    <t>Baldes metalicos</t>
  </si>
  <si>
    <t>Articulos de acero inoxidable de uso domestico</t>
  </si>
  <si>
    <t>Vasos de aluminio para licuadoras</t>
  </si>
  <si>
    <t>Canastillas y otros accesorios de aluminio para cocinas integrales</t>
  </si>
  <si>
    <t>Prensa manual de hierro para alimentos</t>
  </si>
  <si>
    <t>Plancha asadora en hierro</t>
  </si>
  <si>
    <t>Moldes refractarios de papel aluminio para alimentos</t>
  </si>
  <si>
    <t>Tendederos de ropa y productos similares metalicos para el hogar</t>
  </si>
  <si>
    <t>Menajes de acero inoxidable para instituciones</t>
  </si>
  <si>
    <t>Utensilios estampados n c p sin esmaltar para la mesa y la cocina</t>
  </si>
  <si>
    <t>Cuchillos de mesa</t>
  </si>
  <si>
    <t>Cuchillos para cocina</t>
  </si>
  <si>
    <t>Cuchillos para uso industrial</t>
  </si>
  <si>
    <t>Navajas y cortaplumas</t>
  </si>
  <si>
    <t>Tijeras para artes y oficios</t>
  </si>
  <si>
    <t>Tijeras de peluqueria</t>
  </si>
  <si>
    <t>Navajas de peluqueria</t>
  </si>
  <si>
    <t>Hojas de afeitar cuchillas</t>
  </si>
  <si>
    <t>Maquinas de afeitar no electricas</t>
  </si>
  <si>
    <t>Cintas filos para maquinas de afeitar</t>
  </si>
  <si>
    <t>Maquinas plasticas para afeitar</t>
  </si>
  <si>
    <t>Tajalapices de bolsillo</t>
  </si>
  <si>
    <t>Cortaunas pinzas y similares</t>
  </si>
  <si>
    <t>Maquinas para cortar pelo</t>
  </si>
  <si>
    <t>Tenedores metalicos</t>
  </si>
  <si>
    <t>Cucharas metalicas</t>
  </si>
  <si>
    <t>Cucharitas metalicas</t>
  </si>
  <si>
    <t xml:space="preserve">Cucharones metalicos sin esmaltar excepto los de aluminio </t>
  </si>
  <si>
    <t xml:space="preserve">Espumaderas y similares metalicas sin esmaltar excepto las de aluminio </t>
  </si>
  <si>
    <t>Pinzas metalicas para comestibles</t>
  </si>
  <si>
    <t>Cucharones espumaderas y similares esmaltados</t>
  </si>
  <si>
    <t>Cucharones espumaderas y similares de aluminio</t>
  </si>
  <si>
    <t>Machetes y similares</t>
  </si>
  <si>
    <t>Guadanas</t>
  </si>
  <si>
    <t>Hoces</t>
  </si>
  <si>
    <t>Hachas hachuelas y similares</t>
  </si>
  <si>
    <t>Palas y similares</t>
  </si>
  <si>
    <t>Azadones</t>
  </si>
  <si>
    <t>Zapapicos</t>
  </si>
  <si>
    <t>Barras para agricultura</t>
  </si>
  <si>
    <t>Barretones</t>
  </si>
  <si>
    <t>Tijeras para jardineria y horticultura</t>
  </si>
  <si>
    <t>Podaderas</t>
  </si>
  <si>
    <t>Segadoras de cesped manual</t>
  </si>
  <si>
    <t>Serruchos de mano</t>
  </si>
  <si>
    <t>Sierras de mano</t>
  </si>
  <si>
    <t>Hojas para sierras de mano</t>
  </si>
  <si>
    <t>Formones y similares</t>
  </si>
  <si>
    <t>Limas y escofinas</t>
  </si>
  <si>
    <t>Tenazas y alicates</t>
  </si>
  <si>
    <t>Destornilladores</t>
  </si>
  <si>
    <t>Martillos</t>
  </si>
  <si>
    <t>Berbiquies</t>
  </si>
  <si>
    <t>Brocas barrenas</t>
  </si>
  <si>
    <t>Llaves de ajuste fijas</t>
  </si>
  <si>
    <t>Llaves de ajuste graduables</t>
  </si>
  <si>
    <t>Yunques y bigornias</t>
  </si>
  <si>
    <t>Forjas de fuelle</t>
  </si>
  <si>
    <t>Cintas para sierra sinfin</t>
  </si>
  <si>
    <t>Serruchos de aserrio</t>
  </si>
  <si>
    <t>Cinceles y similares</t>
  </si>
  <si>
    <t>Palustres y similares</t>
  </si>
  <si>
    <t>Utensilios para chimenea</t>
  </si>
  <si>
    <t>Discos para sierras circulares</t>
  </si>
  <si>
    <t>Herramientas n c p para carpinteria</t>
  </si>
  <si>
    <t>Sierras diamantadas para cortar piedra y marmol</t>
  </si>
  <si>
    <t>Partes y accesorios para herramientas</t>
  </si>
  <si>
    <t>Terrajas</t>
  </si>
  <si>
    <t>Troqueles matrices para conformar metales</t>
  </si>
  <si>
    <t>Prensas</t>
  </si>
  <si>
    <t>Troqueles para cuero textiles y papel</t>
  </si>
  <si>
    <t>Sierras circulares</t>
  </si>
  <si>
    <t>Sierras sinfin</t>
  </si>
  <si>
    <t>Dados para terrajear</t>
  </si>
  <si>
    <t>Herramientas n c p para mecanica</t>
  </si>
  <si>
    <t>Herramientas n c p para construccion</t>
  </si>
  <si>
    <t>Envases de hojalata hasta de 1 000 cm3</t>
  </si>
  <si>
    <t>Envases de hojalata de 1 000 cm3 y mas</t>
  </si>
  <si>
    <t>Cajitas de hojalata</t>
  </si>
  <si>
    <t>Envases de aluminio para drogas y similares</t>
  </si>
  <si>
    <t>Tubos metalicos colapsibles</t>
  </si>
  <si>
    <t>Envases de aluminio de 1000 cm3 y mas</t>
  </si>
  <si>
    <t>Envases de aluminio hasta de 1 000 cm3</t>
  </si>
  <si>
    <t>Cajitas de aluminio</t>
  </si>
  <si>
    <t>Tambores de lamina de hierro o acero</t>
  </si>
  <si>
    <t>Cantinas metalicas de 10 litros y mas</t>
  </si>
  <si>
    <t>Tanques metalicos para transporte de combustibles</t>
  </si>
  <si>
    <t>Tanques metalicos especiales para transporte</t>
  </si>
  <si>
    <t>Depositos metalicos para combustibles</t>
  </si>
  <si>
    <t>Barriles y recipientes similares metalicos</t>
  </si>
  <si>
    <t>Cubas de acero inoxidable</t>
  </si>
  <si>
    <t>Accesorios para tanques de combustible</t>
  </si>
  <si>
    <t>Envases de aluminio</t>
  </si>
  <si>
    <t>Partes en lamina de hierro o acero para envases</t>
  </si>
  <si>
    <t>Envases atomizadores metalicos</t>
  </si>
  <si>
    <t>Bolsas de papel aluminio kg</t>
  </si>
  <si>
    <t>Bolsas de papel aluminio milimetro</t>
  </si>
  <si>
    <t>Tapas corona</t>
  </si>
  <si>
    <t>Tapas metalicas de seguridad para botellas</t>
  </si>
  <si>
    <t>Tapas metalicas para inyectables</t>
  </si>
  <si>
    <t>Cintas metalicas –precintas– para embalaje</t>
  </si>
  <si>
    <t>Tapas y capsulas de seguridad de papel aluminio para frascos y botellas</t>
  </si>
  <si>
    <t>Sellos metalicos de seguridad para frascos y botellas</t>
  </si>
  <si>
    <t>Capsulas metalicas para botellas</t>
  </si>
  <si>
    <t>Tapas en papel aluminio impresas</t>
  </si>
  <si>
    <t>Partes de hojalata para envases kg</t>
  </si>
  <si>
    <t>Sellos metalicos de seguridad para tambores canecas barriles y similares</t>
  </si>
  <si>
    <t>Partes de hojalata para envases milimetro</t>
  </si>
  <si>
    <t>Partes de aluminio para envases</t>
  </si>
  <si>
    <t>Cierres bridas metalicas para tambores canecas y similares</t>
  </si>
  <si>
    <t>Tapas metalicas n c p para frascos y botellas</t>
  </si>
  <si>
    <t>Cable de alambre de hierro o acero</t>
  </si>
  <si>
    <t>Torones de alambre de hierro o acero</t>
  </si>
  <si>
    <t>Alambres esmaltados</t>
  </si>
  <si>
    <t>Guayas de alambre de hierro o acero</t>
  </si>
  <si>
    <t>Cables para tensionamiento</t>
  </si>
  <si>
    <t>Cable de alambre de cobre</t>
  </si>
  <si>
    <t>Cable de alambre de aluminio</t>
  </si>
  <si>
    <t>Malla y enrejado de alambre de hierro o acero</t>
  </si>
  <si>
    <t>Mallas finas de alambre de hierro o acero</t>
  </si>
  <si>
    <t>Zarandas y similares metalicas</t>
  </si>
  <si>
    <t>Telas metalicas de alambre de cobre</t>
  </si>
  <si>
    <t xml:space="preserve">Malla metalica plastificada enrejados </t>
  </si>
  <si>
    <t>Mallas y alambres de cobre</t>
  </si>
  <si>
    <t>Mallas de alambron de hierro o acero para construccion</t>
  </si>
  <si>
    <t>Metal desplegado malla para cemento</t>
  </si>
  <si>
    <t>Rejillas metalicas para pisos industriales</t>
  </si>
  <si>
    <t>Rejillas de alambre</t>
  </si>
  <si>
    <t xml:space="preserve">Mallas metalicas n c p </t>
  </si>
  <si>
    <t>Tornillos de hierro o acero</t>
  </si>
  <si>
    <t>Pernos y pasadores de hierro o acero</t>
  </si>
  <si>
    <t>Tuercas y arandelas de hierro o acero</t>
  </si>
  <si>
    <t>Tornillos de cobre</t>
  </si>
  <si>
    <t>Tuercas y arandelas de cobre</t>
  </si>
  <si>
    <t>Tornillos de aluminio</t>
  </si>
  <si>
    <t>Tuercas y arandelas de aluminio</t>
  </si>
  <si>
    <t>Clavos y puntillas de hierro o acero</t>
  </si>
  <si>
    <t>Tachuelas</t>
  </si>
  <si>
    <t>Estoperoles</t>
  </si>
  <si>
    <t>Remaches</t>
  </si>
  <si>
    <t>Grapas para cercas</t>
  </si>
  <si>
    <t>Clavos para herrar</t>
  </si>
  <si>
    <t>Tornillos de bronce</t>
  </si>
  <si>
    <t>Ganchos</t>
  </si>
  <si>
    <t xml:space="preserve">Tornillos n c p </t>
  </si>
  <si>
    <t xml:space="preserve">Grapas metalicas n c p </t>
  </si>
  <si>
    <t>Muelles de cobre</t>
  </si>
  <si>
    <t>Resortes de alambre de hierro o acero</t>
  </si>
  <si>
    <t>Resortes de alambre de cobre</t>
  </si>
  <si>
    <t>Muelles de hojas de acero</t>
  </si>
  <si>
    <t>Hojas para muelles de acero</t>
  </si>
  <si>
    <t>Muelles de espiral de acero</t>
  </si>
  <si>
    <t>Resortes de alambre de aluminio</t>
  </si>
  <si>
    <t>Resortes</t>
  </si>
  <si>
    <t>Alambre de puas</t>
  </si>
  <si>
    <t>Alambres especiales de hierro o acero</t>
  </si>
  <si>
    <t xml:space="preserve">Alambre n c p </t>
  </si>
  <si>
    <t>Electrodos de plomo</t>
  </si>
  <si>
    <t>Soldadura autogena</t>
  </si>
  <si>
    <t>Electrodos de zinc</t>
  </si>
  <si>
    <t>Electrodos de cobre</t>
  </si>
  <si>
    <t>Electrodos metalicos</t>
  </si>
  <si>
    <t>Soldadura electrica</t>
  </si>
  <si>
    <t xml:space="preserve">Soldaduras de metales n c p </t>
  </si>
  <si>
    <t>Cadenas de hierro o acero</t>
  </si>
  <si>
    <t>Cadenas de cobre y otros metales no preciosos</t>
  </si>
  <si>
    <t>Mangos metalicos</t>
  </si>
  <si>
    <t>Picaportes fallebas y portacandados</t>
  </si>
  <si>
    <t>Cerraduras para puertas</t>
  </si>
  <si>
    <t>Cerraduras para vehiculos automotores</t>
  </si>
  <si>
    <t>Cerraduras para muebles</t>
  </si>
  <si>
    <t>Candados</t>
  </si>
  <si>
    <t>Llaves para cerraduras y candados</t>
  </si>
  <si>
    <t>Llaves en blanco patrones</t>
  </si>
  <si>
    <t>Partes y accesorios para cerraduras</t>
  </si>
  <si>
    <t>Cerraduras de combinacion</t>
  </si>
  <si>
    <t>Agarraderas y botones metalicos para muebles y usos analogos</t>
  </si>
  <si>
    <t>Bisagras</t>
  </si>
  <si>
    <t>Bisagras y goznes</t>
  </si>
  <si>
    <t>Accesorios metalicos para muebles</t>
  </si>
  <si>
    <t>Herrajes para baules maletas carteras calzado y confecciones</t>
  </si>
  <si>
    <t xml:space="preserve">Herrajes metalicos manijas para ventaneria excepto las de vehiculos </t>
  </si>
  <si>
    <t>Boceleria</t>
  </si>
  <si>
    <t>Rodachines metalicos con rueda plastica</t>
  </si>
  <si>
    <t>Rodachines metalicos con o sin revestimiento plastico</t>
  </si>
  <si>
    <t>Cajas fuertes</t>
  </si>
  <si>
    <t>Puertas y compartimentos blindados</t>
  </si>
  <si>
    <t>Muebles metalicos de seguridad</t>
  </si>
  <si>
    <t>Cajas de consignacion nocturna</t>
  </si>
  <si>
    <t>Cajas metalicas para contadores de gas domiciliario</t>
  </si>
  <si>
    <t>Cofres y alcancias metalicas de seguridad</t>
  </si>
  <si>
    <t>Cajas para medidores</t>
  </si>
  <si>
    <t>Recipientes metalicos para basuras canecas</t>
  </si>
  <si>
    <t>Papeleras de aluminio</t>
  </si>
  <si>
    <t>Ganchos legajadores metalicos</t>
  </si>
  <si>
    <t>Clips</t>
  </si>
  <si>
    <t>Argollas metalicas</t>
  </si>
  <si>
    <t>Grapas de alambre para engrapadoras de oficina</t>
  </si>
  <si>
    <t>Herrajes para pastas de argolla y similares</t>
  </si>
  <si>
    <t>Varillas metalicas para folderes</t>
  </si>
  <si>
    <t>Articulos de cobre para adorno y decoracion</t>
  </si>
  <si>
    <t>Articulos de bronce para adorno y decoracion</t>
  </si>
  <si>
    <t>Medallas y condecoraciones de metales comunes</t>
  </si>
  <si>
    <t>Trofeos</t>
  </si>
  <si>
    <t>Portarretratos</t>
  </si>
  <si>
    <t>Articulos de acero inoxidable para adorno y decoracion</t>
  </si>
  <si>
    <t xml:space="preserve">Agujas de coser de uso manual </t>
  </si>
  <si>
    <t>Alfileres</t>
  </si>
  <si>
    <t>Ganchos de nodriza</t>
  </si>
  <si>
    <t>Broches de gancho</t>
  </si>
  <si>
    <t>Ojetes metalicos</t>
  </si>
  <si>
    <t>Hebillas metalicas</t>
  </si>
  <si>
    <t>Articulos metalicos para marroquineria</t>
  </si>
  <si>
    <t>Articulos metalicos n c p de merceria</t>
  </si>
  <si>
    <t>Helices para buques y sus palas</t>
  </si>
  <si>
    <t>Soportes de hierro delgado</t>
  </si>
  <si>
    <t>Rejillas para ventilacion</t>
  </si>
  <si>
    <t>Placas de identificacion para vehiculos</t>
  </si>
  <si>
    <t>Placas y plaquetas metalicas para identificacion</t>
  </si>
  <si>
    <t>Marquillas metalicas</t>
  </si>
  <si>
    <t>Monedas sin grabar cospeles</t>
  </si>
  <si>
    <t>Accesorios metalicos para persianas</t>
  </si>
  <si>
    <t>Rieles para cortinas</t>
  </si>
  <si>
    <t>Accesorios metalicos para cortinas</t>
  </si>
  <si>
    <t>Rieles metalicos para correderas</t>
  </si>
  <si>
    <t>Tejas de zinc</t>
  </si>
  <si>
    <t>Articulos esmaltados para laboratorio y usos tecnicos</t>
  </si>
  <si>
    <t>Formas en acero para zapateria</t>
  </si>
  <si>
    <t>Cambriones para calzado</t>
  </si>
  <si>
    <t>Cajas metalicas para herramientas</t>
  </si>
  <si>
    <t>Escaleras metalicas de mano</t>
  </si>
  <si>
    <t>Ganchos y accesorios metalicos para tejas canales bajantes</t>
  </si>
  <si>
    <t>Escaleras metalicas para empotrar</t>
  </si>
  <si>
    <t>Cuerpos moledores</t>
  </si>
  <si>
    <t>Abrazaderas metalicas</t>
  </si>
  <si>
    <t>Soportes metalicos para fumigadoras y extinguidores portatiles</t>
  </si>
  <si>
    <t>Soportes rampas y similares metalicos para mecanica</t>
  </si>
  <si>
    <t>Carretes metalicos</t>
  </si>
  <si>
    <t>Perchas collarines y accesorios para redes electricas</t>
  </si>
  <si>
    <t>Diales metalicos</t>
  </si>
  <si>
    <t>Senales metalicas viales de transito</t>
  </si>
  <si>
    <t>Vallas avisos y similares</t>
  </si>
  <si>
    <t>Accesorios metalicos para el transporte de mercancias estibas</t>
  </si>
  <si>
    <t>Piezas esmaltadas para aparatos electromecanicos</t>
  </si>
  <si>
    <t>Postes metalicos para cercas de potreros y usos similares</t>
  </si>
  <si>
    <t>Bases metalicas y soportes para electrodomesticos</t>
  </si>
  <si>
    <t>Utensilios de alpaca para la mesa y cocina</t>
  </si>
  <si>
    <t>Articulos de aluminio anodizado</t>
  </si>
  <si>
    <t>Articulos de zamac</t>
  </si>
  <si>
    <t>Sellos de plomo de seguridad</t>
  </si>
  <si>
    <t>Rejillas fundidas de hierro o acero para alcantarillas</t>
  </si>
  <si>
    <t>Casquillos metalicos para lapices</t>
  </si>
  <si>
    <t>Acoples y boquillas para mangueras</t>
  </si>
  <si>
    <t>Herraduras</t>
  </si>
  <si>
    <t>Organizadores de alambre plastificado para el hogar</t>
  </si>
  <si>
    <t>Varillas y aros de alambre para brassieres</t>
  </si>
  <si>
    <t>Mosquetones y elementos metalicos analogos para seguridad industrial</t>
  </si>
  <si>
    <t>Argollas metalicas narigueras para ganaderia</t>
  </si>
  <si>
    <t>Exhibidores de alambre</t>
  </si>
  <si>
    <t>Alcantarillas metalicas</t>
  </si>
  <si>
    <t>Tensores para alambres y cables</t>
  </si>
  <si>
    <t>Persianas de aluminio</t>
  </si>
  <si>
    <t xml:space="preserve">Cabinas metalicas especiales para aislar sonido insonorizadas </t>
  </si>
  <si>
    <t>Tejas de aluminio</t>
  </si>
  <si>
    <t>Accesorios metalicos para bombillos</t>
  </si>
  <si>
    <t>Pinones coronas ejes y otras piezas torneadas para maquinaria industrial</t>
  </si>
  <si>
    <t>Cabinas telefonicas metalicas</t>
  </si>
  <si>
    <t xml:space="preserve">anodos de metales n c p </t>
  </si>
  <si>
    <t xml:space="preserve">Articulos de alambre n c p </t>
  </si>
  <si>
    <t>Articulos n c p de metal moldeado</t>
  </si>
  <si>
    <t>Elementos metalicos n c p para ornamentacion</t>
  </si>
  <si>
    <t>Articulos n c p de ferreteria y cerrajeria</t>
  </si>
  <si>
    <t>Articulos n c p de alpaca</t>
  </si>
  <si>
    <t>Articulos n c p de niquel y sus aleaciones</t>
  </si>
  <si>
    <t xml:space="preserve">Articulos de aluminio n c p </t>
  </si>
  <si>
    <t>Articulos n c p de zinc y sus aleaciones</t>
  </si>
  <si>
    <t>Articulos n c p de estano y sus aleaciones</t>
  </si>
  <si>
    <t>Carretes metalicos n c p</t>
  </si>
  <si>
    <t>Piezas n c p estampadas troqueladas</t>
  </si>
  <si>
    <t>Articulos y utensilios n c p estampados</t>
  </si>
  <si>
    <t>Motores marinos de encendido por chispa</t>
  </si>
  <si>
    <t xml:space="preserve">Motores de encendido por chispa de explosion a gasolina </t>
  </si>
  <si>
    <t>Motores de encendido por compresion de explosion diesel o semidiesel  para la propulsion de barcos</t>
  </si>
  <si>
    <t>Motores de embolo de encendido por chispa para motocicletas motonetas y similares de hasta 1000 cm3 de cilindrada</t>
  </si>
  <si>
    <t>Motores de embolo alternativo de encendido por chispa gasolina para la propulsion de vehiculos automoviles de cilindrada superior a 1 000 cm3</t>
  </si>
  <si>
    <t>Motores de embolo de encendido por chispa para la propulsion de vehiculos pesados</t>
  </si>
  <si>
    <t>Motores de embolo de encendido por compresion diesel para vehiculos automotores</t>
  </si>
  <si>
    <t>Motores reconstruidos para aeronaves</t>
  </si>
  <si>
    <t>Turborreactores</t>
  </si>
  <si>
    <t>Estatorreactores pulsorreactores y cohetes</t>
  </si>
  <si>
    <t>Artefactos de lanzamiento de aeronaves dispositivos de frenado sobre cubierta o con mecanismos analogos aparatos de entrenamiento de vuelo en tierra</t>
  </si>
  <si>
    <t>Turbinas de vapor con mecanismo de regulacion</t>
  </si>
  <si>
    <t>Turbinas de vapor sin mecanismo de regulacion</t>
  </si>
  <si>
    <t>Turbinas hidraulicas con mecanismo de regulacion</t>
  </si>
  <si>
    <t>Turbinas hidraulicas sin mecanismo de regulacion</t>
  </si>
  <si>
    <t>Turbinas de gas</t>
  </si>
  <si>
    <t>Bloques para motores</t>
  </si>
  <si>
    <t>Pistones</t>
  </si>
  <si>
    <t>Anillos para pistones</t>
  </si>
  <si>
    <t>Carburadores para automotores</t>
  </si>
  <si>
    <t>Multiples de admision y escape para automotores</t>
  </si>
  <si>
    <t>Partes especiales camisas para reparacion de motores</t>
  </si>
  <si>
    <t>Unidades CKD para motores de vehiculos livianos</t>
  </si>
  <si>
    <t>Unidades CKD para motores de vehiculos pesados</t>
  </si>
  <si>
    <t>Partes y accesorios n c p para motores</t>
  </si>
  <si>
    <t>Partes y piezas para motores de aeronaves</t>
  </si>
  <si>
    <t>Partes y accesorios para motores de combustion interna excepto para vehiculos automotores</t>
  </si>
  <si>
    <t>Mecanismo de regulacion para turbinas de vapor</t>
  </si>
  <si>
    <t>Partes n c p para embarcaciones</t>
  </si>
  <si>
    <t>Mecanismo de regulacion para turbinas hidraulicas</t>
  </si>
  <si>
    <t>Partes y accesorios para carburadores de automoviles</t>
  </si>
  <si>
    <t>Partes y piezas de turborreactores y turbohelices</t>
  </si>
  <si>
    <t>Partes y piezas de los productos de la subclase 43143</t>
  </si>
  <si>
    <t>Maquinas y motores hidraulicos con movimiento rectilineo cilindros  y de potencia neumatica</t>
  </si>
  <si>
    <t>Motores no electricos</t>
  </si>
  <si>
    <t>Maquinas de vapor de embolo piston con calderas propias</t>
  </si>
  <si>
    <t>Maquinas de vapor sin caldera</t>
  </si>
  <si>
    <t>Bombas para liquidos con motor de explosion</t>
  </si>
  <si>
    <t>Bombas para liquidos con motor electrico</t>
  </si>
  <si>
    <t>Bombas manuales para liquidos</t>
  </si>
  <si>
    <t>Maquinas y equipo para impregnar e inmunizar madera</t>
  </si>
  <si>
    <t>Bombas de agua para automotores</t>
  </si>
  <si>
    <t>Bombas de gasolina para automotores</t>
  </si>
  <si>
    <t>Bombas para liquidos con motor de gasolina</t>
  </si>
  <si>
    <t xml:space="preserve">Elevadores de liquidos arietes hidraulicos </t>
  </si>
  <si>
    <t xml:space="preserve">Bombas para liquidos n c p </t>
  </si>
  <si>
    <t>Compresores bombas y otras maquinas de aire y gas no electricas</t>
  </si>
  <si>
    <t>Compresores electricos</t>
  </si>
  <si>
    <t>Grifos y llaves plasticas</t>
  </si>
  <si>
    <t>Partes y accesorios de material plastico para instalaciones de regulacion y control</t>
  </si>
  <si>
    <t>Valvulas neumaticas de material plastico</t>
  </si>
  <si>
    <t>Grifos llaves metalicas</t>
  </si>
  <si>
    <t>Valvulas neumaticas</t>
  </si>
  <si>
    <t>Valvulas hidraulicas</t>
  </si>
  <si>
    <t>Accesorios metalicos para tuberias</t>
  </si>
  <si>
    <t>Partes y accesorios para fuentes de agua</t>
  </si>
  <si>
    <t>Accesorios metalicos para neumaticos</t>
  </si>
  <si>
    <t>Partes y accesorios para valvulas para liquidos</t>
  </si>
  <si>
    <t>Hidrantes</t>
  </si>
  <si>
    <t>Reguladores de presion para gases</t>
  </si>
  <si>
    <t xml:space="preserve">Valvulas para neumaticos </t>
  </si>
  <si>
    <t>Valvulas dosificadoras para bebederos agricolas</t>
  </si>
  <si>
    <t>Fuentes de sifon</t>
  </si>
  <si>
    <t>Valvulas de bola</t>
  </si>
  <si>
    <t>Equipo arbol de navidad especializado para la extraccion de petroleo y gas</t>
  </si>
  <si>
    <t>Cabezales de pozo especializados para la extraccion de petroleo y gas</t>
  </si>
  <si>
    <t>Valvulas n c p para fontaneria</t>
  </si>
  <si>
    <t>Partes para calderas y generadores de vapor</t>
  </si>
  <si>
    <t>Partes y accesorios para sistemas hidraulicos contra incendio</t>
  </si>
  <si>
    <t>Partes para bombas de liquidos</t>
  </si>
  <si>
    <t>Partes y accesorios para compresores bombas y analogos</t>
  </si>
  <si>
    <t>Kit para campanas extractoras de olores</t>
  </si>
  <si>
    <t>Partes y accesorios para hidrantes</t>
  </si>
  <si>
    <t>Partes plasticas para valvulas de aerosol</t>
  </si>
  <si>
    <t>Partes piezas y accesorios para equipo arbol de navidad y cabezales de pozo especializados para la extraccion de petroleo y gas</t>
  </si>
  <si>
    <t>Rodamientos de bolas</t>
  </si>
  <si>
    <t>Rodamientos de rodillos</t>
  </si>
  <si>
    <t>Trenes de engranaje</t>
  </si>
  <si>
    <t>Embragues</t>
  </si>
  <si>
    <t>arboles de transmision</t>
  </si>
  <si>
    <t>Aceleradores y reductores de velocidad</t>
  </si>
  <si>
    <t>Cajas de velocidades</t>
  </si>
  <si>
    <t>Motorreductores</t>
  </si>
  <si>
    <t>Poleas de aluminio</t>
  </si>
  <si>
    <t>Poleas de hierro o acero</t>
  </si>
  <si>
    <t>Ciguenales</t>
  </si>
  <si>
    <t>arboles de leva</t>
  </si>
  <si>
    <t>Chumaceras</t>
  </si>
  <si>
    <t xml:space="preserve">Bujes metalicos n c p </t>
  </si>
  <si>
    <t xml:space="preserve">Aparatos para la transmision de la energia mecanica e hidraulica n c p </t>
  </si>
  <si>
    <t>Esferas y rodillos para cojinetes</t>
  </si>
  <si>
    <t>Partes y accesorios para ejes trenes o sistemas de transmision de automotores</t>
  </si>
  <si>
    <t>Empaques y empaquetaduras de felbesto para automotores</t>
  </si>
  <si>
    <t>Empaques y empaquetaduras metaloplasticas para automotores</t>
  </si>
  <si>
    <t>Empaques y empaquetaduras de amianto para automotores</t>
  </si>
  <si>
    <t>Empaques y empaquetaduras de corcho caucho para automotores</t>
  </si>
  <si>
    <t>Bridas para motorreductores</t>
  </si>
  <si>
    <t>Quemadores industriales</t>
  </si>
  <si>
    <t>Quemadores para combustible liquido</t>
  </si>
  <si>
    <t>Quemadores para gas</t>
  </si>
  <si>
    <t>Quemadores boquillas para calentadores de agua no electricos</t>
  </si>
  <si>
    <t>Paneles infrarrojos cataliticos para tratamiento termico</t>
  </si>
  <si>
    <t>Hornos de gas industriales</t>
  </si>
  <si>
    <t>Hornos para calcinar minerales</t>
  </si>
  <si>
    <t>Hornos para acabado de articulos de ceramica y vidrio</t>
  </si>
  <si>
    <t>Hornos de ACPM</t>
  </si>
  <si>
    <t>Hornos electricos industriales</t>
  </si>
  <si>
    <t>Hornos crematorios</t>
  </si>
  <si>
    <t>Incineradores de ACPM</t>
  </si>
  <si>
    <t>Hornos de laboratorios dentales</t>
  </si>
  <si>
    <t>Partes y accesorios para estufas y hornos electricos</t>
  </si>
  <si>
    <t>Partes y accesorios para estufas de gas</t>
  </si>
  <si>
    <t>Partes y accesorios para hornos de ACPM y de gas</t>
  </si>
  <si>
    <t>Partes y accesorios para estufas de gasolina y petroleo</t>
  </si>
  <si>
    <t>Partes y accesorios para instalaciones industriales de gas</t>
  </si>
  <si>
    <t>Elevadores mecanicos</t>
  </si>
  <si>
    <t>Gatos hidraulicos</t>
  </si>
  <si>
    <t>Gatos neumaticos</t>
  </si>
  <si>
    <t>Gatos mecanicos</t>
  </si>
  <si>
    <t>Malacates</t>
  </si>
  <si>
    <t>Gruas de levantamiento</t>
  </si>
  <si>
    <t xml:space="preserve">Equipos de manipulacion mecanica y carga de productos puentes gruas fijos y moviles cables aereos y similares </t>
  </si>
  <si>
    <t>Plumas gruas</t>
  </si>
  <si>
    <t>Implementos hidraulicos para aplicar a tractores agricolas</t>
  </si>
  <si>
    <t>Ascensores</t>
  </si>
  <si>
    <t>Elevadores electricos de carga</t>
  </si>
  <si>
    <t>Montacargas</t>
  </si>
  <si>
    <t>Cadenas transportadoras</t>
  </si>
  <si>
    <t>Estibadoras hidraulicas</t>
  </si>
  <si>
    <t>Bandas transportadoras metalicas</t>
  </si>
  <si>
    <t>Transportadores mecanicos</t>
  </si>
  <si>
    <t xml:space="preserve">Sistemas electromecanicos n c p </t>
  </si>
  <si>
    <t>Partes para gatos</t>
  </si>
  <si>
    <t>Partes para transportadores mecanicos</t>
  </si>
  <si>
    <t>Partes y accesorios para gruas</t>
  </si>
  <si>
    <t>Partes y accesorios para ascensores</t>
  </si>
  <si>
    <t>Partes y accesorios para elevadores mecanicos</t>
  </si>
  <si>
    <t>Partes y accesorios para bandas transportadoras</t>
  </si>
  <si>
    <t>Partes metalicas estructurales especiales para equipos de manipulacion</t>
  </si>
  <si>
    <t>Partes piezas y accesorios para puentes gruas cables aereos y similares</t>
  </si>
  <si>
    <t xml:space="preserve">Aparatos para destilacion y rectificacion n c p </t>
  </si>
  <si>
    <t>Generadores de gases</t>
  </si>
  <si>
    <t>Maquinaria y equipos especiales para elaborar productos quimicos</t>
  </si>
  <si>
    <t>Maquinaria y equipos especiales para refinar petroleo</t>
  </si>
  <si>
    <t>Aparatos para extraccion de gas y usos analogos</t>
  </si>
  <si>
    <t>Maquinaria para la fabricacion de bebidas destiladas</t>
  </si>
  <si>
    <t>Torres de enfriamiento</t>
  </si>
  <si>
    <t xml:space="preserve">Equipos intercambiadores de calor para usos industriales </t>
  </si>
  <si>
    <t>Equipo para destilar fraccionar evaporar y secar excepto para alimentos</t>
  </si>
  <si>
    <t>Aparatos para acondicionamiento de aire y calefaccion</t>
  </si>
  <si>
    <t>Equipo industrial o comercial para acondicionamiento de aire y calefaccion</t>
  </si>
  <si>
    <t>Equipos de refrigeracion y calefaccion para automotores</t>
  </si>
  <si>
    <t>Equipo para fabricar hielo</t>
  </si>
  <si>
    <t>Cuartos frios</t>
  </si>
  <si>
    <t>Enfriadores de botellas de uso industrial y comercial</t>
  </si>
  <si>
    <t>Vitrinas frigorificas</t>
  </si>
  <si>
    <t>Neveras para uso comercial</t>
  </si>
  <si>
    <t>Congeladores de uso industrial y comercial</t>
  </si>
  <si>
    <t>Vitrinas termicas</t>
  </si>
  <si>
    <t>Fuentes de agua aparatos</t>
  </si>
  <si>
    <t>Unidades selladas de refrigeracion</t>
  </si>
  <si>
    <t>Maquinas para la elaboracion de helados</t>
  </si>
  <si>
    <t xml:space="preserve">Aparatos frigorificos n c p </t>
  </si>
  <si>
    <t>Equipo para filtracion de gases</t>
  </si>
  <si>
    <t>Filtros y depuradores para agua</t>
  </si>
  <si>
    <t>Plantas tanques de purificacion de aguas</t>
  </si>
  <si>
    <t>Filtros de vidrio para aire acondicionado</t>
  </si>
  <si>
    <t>Filtros para control de emision de gases para vehiculos automotores</t>
  </si>
  <si>
    <t>Filtros para industrias y laboratorios</t>
  </si>
  <si>
    <t xml:space="preserve">Aparatos para tratamiento de aguas n c p </t>
  </si>
  <si>
    <t>Filtros de gasolina diferentes a los de automotores</t>
  </si>
  <si>
    <t>Filtros de aceite</t>
  </si>
  <si>
    <t>Filtros de aire diferentes a los de automotores</t>
  </si>
  <si>
    <t>Filtros de aire para automotores</t>
  </si>
  <si>
    <t>Filtros de aceite para automotores</t>
  </si>
  <si>
    <t>Filtros de combustible para automotores</t>
  </si>
  <si>
    <t>Maquinas embotelladoras y envasadoras</t>
  </si>
  <si>
    <t>Maquinaria y equipo para empaque y embalaje de botellas</t>
  </si>
  <si>
    <t>Maquinas empaquetadoras</t>
  </si>
  <si>
    <t>Maquinas para lavado de frascos y botellas</t>
  </si>
  <si>
    <t>Maquinas lavadoras de artefactos para transporte de productos cestos canastas cajas</t>
  </si>
  <si>
    <t>Maquinas embotelladoras excepto para alimentos y bebidas no alcoholicas</t>
  </si>
  <si>
    <t>Maquinas empacadoras excepto para alimentos y bebidas no alcoholicas</t>
  </si>
  <si>
    <t>Maquinas selladoras de sacos bolsas de plastico celofan y similares</t>
  </si>
  <si>
    <t>Maquinas para envasar y embotellar leche</t>
  </si>
  <si>
    <t xml:space="preserve">Maquinas engomadoras n c p </t>
  </si>
  <si>
    <t xml:space="preserve">Maquinas ajustadoras de tapas n c p </t>
  </si>
  <si>
    <t xml:space="preserve">Maquinas etiquetadoras n c p </t>
  </si>
  <si>
    <t>Basculas industriales</t>
  </si>
  <si>
    <t>Balanzas</t>
  </si>
  <si>
    <t>Romanas</t>
  </si>
  <si>
    <t>Basculas para alto tonelaje</t>
  </si>
  <si>
    <t xml:space="preserve">Basculas n c p </t>
  </si>
  <si>
    <t>Atomizadores para uso industrial</t>
  </si>
  <si>
    <t>Extinguidores de incendio</t>
  </si>
  <si>
    <t>Equipos extintores de incendios</t>
  </si>
  <si>
    <t>Cabinas metalicas especiales para pintura de automoviles</t>
  </si>
  <si>
    <t>Empaquetaduras para motores de vehiculos automotores</t>
  </si>
  <si>
    <t>Empaques empaquetaduras de corcho para automotores</t>
  </si>
  <si>
    <t>Empaques y empaquetaduras de papel o carton para automotores</t>
  </si>
  <si>
    <t>Retenedores de aceite</t>
  </si>
  <si>
    <t>Ventiladores industriales</t>
  </si>
  <si>
    <t>Maquinas agitadoras y mezcladoras industriales del tipo centrifugadoras</t>
  </si>
  <si>
    <t xml:space="preserve">Cubas y demas recipientes para cocimiento y enfriamiento excepto para alimentos y bebidas </t>
  </si>
  <si>
    <t>Estufas cocinas de gas industriales</t>
  </si>
  <si>
    <t>Aparatos para pasteurizacion de leche</t>
  </si>
  <si>
    <t xml:space="preserve">Calandrias y otras maquinas laminadoras excepto para metales o vidrio </t>
  </si>
  <si>
    <t xml:space="preserve">Dispensadores monederos de mercancia menuda cigarrillos golosinas </t>
  </si>
  <si>
    <t>Dispensadores para liquidos</t>
  </si>
  <si>
    <t xml:space="preserve">Maquinas lavavajillas excepto las de tipo domestico </t>
  </si>
  <si>
    <t>Partes y accesorios para maquinaria y equipo de fabricacion de bebidas destiladas</t>
  </si>
  <si>
    <t>Partes y accesorios para aparatos para acondicionamiento de aire y calefaccion</t>
  </si>
  <si>
    <t>Partes y accesorios para unidades selladas de refrigeracion</t>
  </si>
  <si>
    <t>Partes y accesorios para maquinaria y equipo de elaborar productos quimicos</t>
  </si>
  <si>
    <t>Partes y accesorios para maquinaria y equipo de refinar petroleo</t>
  </si>
  <si>
    <t>Partes y piezas para calentadores de agua no electricos</t>
  </si>
  <si>
    <t>Partes para aparatos y equipos de refrigeracion</t>
  </si>
  <si>
    <t>Evaporadores industriales de aire forzado</t>
  </si>
  <si>
    <t>Partes y accesorios para filtros de aceite gasolina y similares</t>
  </si>
  <si>
    <t>Equipos y partes para tratamiento de aguas</t>
  </si>
  <si>
    <t>Partes y accesorios de dispensadores para liquidos</t>
  </si>
  <si>
    <t>Partes y accesorios para basculas balanzas y analogos</t>
  </si>
  <si>
    <t>Partes y accesorios para fumigadoras extinguidores y similares</t>
  </si>
  <si>
    <t>Partes y accesorios para lavadoras electricas de platos</t>
  </si>
  <si>
    <t>Canastas para maquinas embotelladoras</t>
  </si>
  <si>
    <t>Graseras no automaticas para lubricacion</t>
  </si>
  <si>
    <t>Arados</t>
  </si>
  <si>
    <t>Cultivadoras motorizadas</t>
  </si>
  <si>
    <t>Cultivadoras no motorizadas</t>
  </si>
  <si>
    <t>Sembradoras motorizadas</t>
  </si>
  <si>
    <t>Sembradoras no motorizadas</t>
  </si>
  <si>
    <t>Esparcidoras de abono motorizadas</t>
  </si>
  <si>
    <t>Discos para arados</t>
  </si>
  <si>
    <t>Rastrillo mecanizado agricola</t>
  </si>
  <si>
    <t xml:space="preserve">Cortadoras de cesped maquina con tractor </t>
  </si>
  <si>
    <t>Remolque cortador de cesped</t>
  </si>
  <si>
    <t>Cortadoras manuales de cesped con motor</t>
  </si>
  <si>
    <t xml:space="preserve">Cosechadoras trilladoras combinadas motorizadas </t>
  </si>
  <si>
    <t>Segadoras motorizadas</t>
  </si>
  <si>
    <t>Segadoras no motorizadas</t>
  </si>
  <si>
    <t xml:space="preserve">Desbrozadora guadanadora </t>
  </si>
  <si>
    <t>Maquinas segadoras y picadoras de pasto</t>
  </si>
  <si>
    <t>Otras maquinas para henificar</t>
  </si>
  <si>
    <t>Prensas o enfarfadoras para paja o forraje incluidas las prensas recogedoras de paja</t>
  </si>
  <si>
    <t>Maquinas para cosechar raices y tuberculos</t>
  </si>
  <si>
    <t xml:space="preserve">Maquinas lavadoras de huevos no electricas </t>
  </si>
  <si>
    <t xml:space="preserve">Maquinas clasificadoras de huevos no electricas </t>
  </si>
  <si>
    <t xml:space="preserve">Clasificadoras agricolas de frutas u otros productos agricolas diferentes a semillas granos y hortalizas </t>
  </si>
  <si>
    <t>Descerezadoras de cafe</t>
  </si>
  <si>
    <t>Maquinaria y equipos para limpieza y seleccion de granos</t>
  </si>
  <si>
    <t>Aventadoras agricolas</t>
  </si>
  <si>
    <t xml:space="preserve">Clasificadoras agricolas de semillas granos u hortalizas de vainas secas </t>
  </si>
  <si>
    <t>Cosechadoras motorizadas</t>
  </si>
  <si>
    <t>Trilladoras motorizadas</t>
  </si>
  <si>
    <t>Cosechadoras no motorizadas</t>
  </si>
  <si>
    <t>Trilladoras no motorizadas</t>
  </si>
  <si>
    <t>Maquinas ordenadoras</t>
  </si>
  <si>
    <t>Maquinas para elaboracion de queso y mantequilla</t>
  </si>
  <si>
    <t>Aparatos n c p para lecheria</t>
  </si>
  <si>
    <t>Maquinas n c p para la industria lechera</t>
  </si>
  <si>
    <t xml:space="preserve">Partes de maquinas para ordenar n c p </t>
  </si>
  <si>
    <t xml:space="preserve">Partes y piezas de maquinas para la industria lechera n c p </t>
  </si>
  <si>
    <t>Motocultores</t>
  </si>
  <si>
    <t>Tractores de oruga</t>
  </si>
  <si>
    <t xml:space="preserve">Otros tractores de uso agricola n c p </t>
  </si>
  <si>
    <t>Equipo para riego artificial</t>
  </si>
  <si>
    <t>Equipos hidroneumaticos</t>
  </si>
  <si>
    <t>Fumigadoras para agricultura y ganaderia</t>
  </si>
  <si>
    <t>Aspersores y rociadores de material plastico para riego</t>
  </si>
  <si>
    <t>Rociadores para riego</t>
  </si>
  <si>
    <t>Fumigadoras plasticas para agricultura y ganaderia</t>
  </si>
  <si>
    <t>Remolques y semirremolques de carga y descarga automatica para usos agricolas</t>
  </si>
  <si>
    <t>Equipo para la fabricacion de vinos</t>
  </si>
  <si>
    <t xml:space="preserve">Maquinaria y equipo para la elaboracion de bebidas n c p </t>
  </si>
  <si>
    <t>Maquinaria para la preparacion de alimentos o piensos para animales</t>
  </si>
  <si>
    <t xml:space="preserve">Incubadoras no electricas </t>
  </si>
  <si>
    <t xml:space="preserve">Maquinas criadoras no electricas </t>
  </si>
  <si>
    <t xml:space="preserve">Incubadoras electricas </t>
  </si>
  <si>
    <t xml:space="preserve">Maquinas criadoras electricas </t>
  </si>
  <si>
    <t>Comederos y bebederos para gallineros</t>
  </si>
  <si>
    <t>Ponederos para gallinas</t>
  </si>
  <si>
    <t>Artefactos n c p para avicultura</t>
  </si>
  <si>
    <t>Partes y accesorios para equipo de fabricacion de vinos</t>
  </si>
  <si>
    <t>Pasteras</t>
  </si>
  <si>
    <t xml:space="preserve">Bebederos incluso automaticos </t>
  </si>
  <si>
    <t>Maquina trituradora de desechos vegetales</t>
  </si>
  <si>
    <t xml:space="preserve">Comederos incluso automaticos </t>
  </si>
  <si>
    <t>Aparatos n c p para establos</t>
  </si>
  <si>
    <t xml:space="preserve">Maquinas y aparatos agricolas n c p </t>
  </si>
  <si>
    <t>Partes y accesorios para tractores y similares</t>
  </si>
  <si>
    <t>Partes y accesorios para maquinaria y equipo para elaboracion de concentrados</t>
  </si>
  <si>
    <t>Partes y accesorios en fibra de vidrio para maquinaria agricola</t>
  </si>
  <si>
    <t>Piezas forjadas n c p de hierro o acero para maquinaria</t>
  </si>
  <si>
    <t>Partes y accesorios n c p para maquinaria agricola</t>
  </si>
  <si>
    <t>Maquinas herramientas para el trabajo de materiales por remocion de material mediante rayos laser u otros haces de luz o de fotones por ultrasonido electroerosion procesos electroquimicos haz de electrones haz ionico o chorro de plasma</t>
  </si>
  <si>
    <t>Maquinas de puesto fijo para trabajar metales</t>
  </si>
  <si>
    <t>Tornos para trabajar metales</t>
  </si>
  <si>
    <t>Fresadoras perforadoras y maquinas analogas para metales</t>
  </si>
  <si>
    <t xml:space="preserve">Maquinas herramientas para roscado interior o exterior por remocion de metal excepto tornos y maquinas de cabezal del tipo intermedio </t>
  </si>
  <si>
    <t>Cepilladoras pulidoras y biseladoras para metales</t>
  </si>
  <si>
    <t>Maquinas para cortar metales</t>
  </si>
  <si>
    <t>Maquinaria y equipo para rectificacion de motores</t>
  </si>
  <si>
    <t>Herramientas n c p para troquelado de metales</t>
  </si>
  <si>
    <t>Maquinas dobladoras de laminas</t>
  </si>
  <si>
    <t>Prensas de mano y de pedal</t>
  </si>
  <si>
    <t>Prensas hidraulicas</t>
  </si>
  <si>
    <t>Prensas electricas</t>
  </si>
  <si>
    <t>Maquinas dobladoras de tubos</t>
  </si>
  <si>
    <t>Matrices para conformar metales</t>
  </si>
  <si>
    <t>Juegos de matrices para conformar metales</t>
  </si>
  <si>
    <t>Maquinas n c p para conformar metales</t>
  </si>
  <si>
    <t>Remachadoras de bandas de vehiculos automotores</t>
  </si>
  <si>
    <t xml:space="preserve">Maquinaria y equipo para rectificacion de pastillas para frenos </t>
  </si>
  <si>
    <t>Maquinas cortadoras de pastillas para frenos</t>
  </si>
  <si>
    <t>Maquinas especiales para cortar ladrillo</t>
  </si>
  <si>
    <t>Sierras montadas para aserraderos</t>
  </si>
  <si>
    <t>Cepilladoras de madera</t>
  </si>
  <si>
    <t>Machihembradoras de madera</t>
  </si>
  <si>
    <t>Tornos para madera</t>
  </si>
  <si>
    <t>Maquinas para aglomerar madera</t>
  </si>
  <si>
    <t>Maquinas para endurecer madera</t>
  </si>
  <si>
    <t>Maquinas para fabricacion de lapices</t>
  </si>
  <si>
    <t>Maquinas para la fabricacion de cajas y otro material de embalaje de madera</t>
  </si>
  <si>
    <t>Maquinas para fabricar hormas y avios de madera para zapateria</t>
  </si>
  <si>
    <t>Maquinas posformadoras dobladoras de formica</t>
  </si>
  <si>
    <t>Molinos para triturado y molido de plastico</t>
  </si>
  <si>
    <t>Maquinas n c p para aserraderos</t>
  </si>
  <si>
    <t>Maquinas n c p para trabajar madera</t>
  </si>
  <si>
    <t>Maquinas especiales n c p para trabajar madera</t>
  </si>
  <si>
    <t>Taladradoras perforadoras y similares rotativas incluso de percusion  neumaticas de uso manual</t>
  </si>
  <si>
    <t>Herramientas electricas de mano excepto soldadores</t>
  </si>
  <si>
    <t>Taladros para mineria</t>
  </si>
  <si>
    <t>Soldadores electricos</t>
  </si>
  <si>
    <t>Maquinas de gas para soldar y cortar metales</t>
  </si>
  <si>
    <t>Maquinas de gas para temple superficial</t>
  </si>
  <si>
    <t>Partes y accesorios para maquinaria de trabajar metales</t>
  </si>
  <si>
    <t>Partes y piezas para prensas hidraulicas</t>
  </si>
  <si>
    <t>Piezas cortantes para herramientas y maquinas herramientas para trabajar metales</t>
  </si>
  <si>
    <t>Piezas para fresar barrenar etc  para herramientas y maquinas herramientas de trabajar metal</t>
  </si>
  <si>
    <t>Piezas cortantes para maquinaria y equipo industrial</t>
  </si>
  <si>
    <t>Mandriles revolveres para torno</t>
  </si>
  <si>
    <t>Piezas cortantes para maquinaria de trabajar madera</t>
  </si>
  <si>
    <t>Piezas para perforar y barrenar para maquinaria de trabajar madera</t>
  </si>
  <si>
    <t>Partes y accesorios para maquinaria de trabajar madera</t>
  </si>
  <si>
    <t>Partes y piezas para maquinas especiales para cortar ladrillo</t>
  </si>
  <si>
    <t>Partes y piezas para los productos de las subclases 44231 y 44232</t>
  </si>
  <si>
    <t>Partes de maquinas y aparatos de gas para temple superficial</t>
  </si>
  <si>
    <t>Partes y piezas para los productos de la subclase 44242</t>
  </si>
  <si>
    <t>Maquinas de fundicion centrifuga</t>
  </si>
  <si>
    <t>Maquinas para laminacion de planos metalicos</t>
  </si>
  <si>
    <t>Maquinas para laminacion de tubos metalicos</t>
  </si>
  <si>
    <t>Maquinas para moldeo a presion de metales</t>
  </si>
  <si>
    <t>Maquinas n c p para tratar metales</t>
  </si>
  <si>
    <t>Partes y accesorios para equipos de fundicion</t>
  </si>
  <si>
    <t>Elevadores y transportadores de accion continua para mercancias o materiales disenados especialmente para uso subterraneo</t>
  </si>
  <si>
    <t>Maquinas y equipos para perforacion de suelos y subsuelos</t>
  </si>
  <si>
    <t>Maquinas y equipo n c p de mineria</t>
  </si>
  <si>
    <t>Topadoras frontales «bulldozers» y topadoras angulares «angledozers»  autopropulsadas</t>
  </si>
  <si>
    <t>Conformadoras y niveladoras autopropulsadas</t>
  </si>
  <si>
    <t>Traillas o raedoras autopropulsadas</t>
  </si>
  <si>
    <t>Maquinas apisonadoras y aplanadoras de caminos compactadoras  autopropulsadas</t>
  </si>
  <si>
    <t>Cargadoras y palas cargadoras de carga frontal autopropulsadas</t>
  </si>
  <si>
    <t>Maquinas autopropulsadas cuya superestructura puede girar 360 grados</t>
  </si>
  <si>
    <t>Maquinas apisonadoras</t>
  </si>
  <si>
    <t>Volquetas automotores concebidas para utilizar fuera de la red de carreteras</t>
  </si>
  <si>
    <t xml:space="preserve">Hojas de topadoras frontales «bulldozers» o de topadoras angulares «angledozers» </t>
  </si>
  <si>
    <t>Equipo para pavimentacion</t>
  </si>
  <si>
    <t xml:space="preserve">Equipos especiales para la construccion de puentes viaductos etc </t>
  </si>
  <si>
    <t>Maquinas n c p para construccion</t>
  </si>
  <si>
    <t>Maquinaria para fabricar productos de arcilla</t>
  </si>
  <si>
    <t>Maquinas para fabricar productos de cemento</t>
  </si>
  <si>
    <t>Maquinas y aparatos para clasificar minerales</t>
  </si>
  <si>
    <t>Mezcladoras de concreto</t>
  </si>
  <si>
    <t>Mezcladoras de concreto estacionarias</t>
  </si>
  <si>
    <t>Maquinaria y equipo para tratar asfalto</t>
  </si>
  <si>
    <t xml:space="preserve">Trituradoras y pulverizadoras de minerales </t>
  </si>
  <si>
    <t>Hidrolavadoras</t>
  </si>
  <si>
    <t>Partes y accesorios para maquinas y equipo de mineria</t>
  </si>
  <si>
    <t>Partes y accesorios para maquinas y equipos de construccion</t>
  </si>
  <si>
    <t>Partes y accesorios para maquinas de fabricar productos de arcilla</t>
  </si>
  <si>
    <t>Partes y accesorios para maquinas de fabricar productos de cemento</t>
  </si>
  <si>
    <t>Partes y accesorios para trituradoras y pulverizadoras de minerales</t>
  </si>
  <si>
    <t>Descremadoras de leche</t>
  </si>
  <si>
    <t xml:space="preserve">Maquinaria y equipo para la elaboracion de yogur kumis etc </t>
  </si>
  <si>
    <t>Maquinaria y equipo para molienda de cereales</t>
  </si>
  <si>
    <t>Maquinas para trillar pilar arroz</t>
  </si>
  <si>
    <t>Maquinas moledoras de cafe</t>
  </si>
  <si>
    <t>Equipo para trilla de arroz</t>
  </si>
  <si>
    <t>Partes y accesorios para maquinaria de equipo de trilla de arroz</t>
  </si>
  <si>
    <t>Molino electrico industrial</t>
  </si>
  <si>
    <t>Maquinas n c p para la elaboracion de cereales y leguminosas</t>
  </si>
  <si>
    <t xml:space="preserve">Maquinas y aparatos especiales para asar pollos carnes etc </t>
  </si>
  <si>
    <t>Freidores industriales electricos</t>
  </si>
  <si>
    <t>Estufas –cocinas– industriales de ACPM</t>
  </si>
  <si>
    <t>Estufas –cocinas electricas– industriales</t>
  </si>
  <si>
    <t>Asadores y parrillas industriales a gas</t>
  </si>
  <si>
    <t>Trapiches</t>
  </si>
  <si>
    <t>Maquinaria y equipo para elaboracion de azucar</t>
  </si>
  <si>
    <t>Maquinaria y equipo para cerveceria</t>
  </si>
  <si>
    <t>Maquinas batidoras de panaderia</t>
  </si>
  <si>
    <t>Maquinas cortadoras de panaderia</t>
  </si>
  <si>
    <t xml:space="preserve">Equipo para panaderia excepto hornos </t>
  </si>
  <si>
    <t>Maquinaria y equipo para la fabricacion de confites</t>
  </si>
  <si>
    <t>Maquinaria y equipo para la elaboracion de te</t>
  </si>
  <si>
    <t>Maquinas y equipo para la elaboracion de condimentos y especias</t>
  </si>
  <si>
    <t>Maquinaria y equipo para la fabricacion de aceites y grasas comestibles</t>
  </si>
  <si>
    <t>Maquinas y equipo para sacrificar ganado</t>
  </si>
  <si>
    <t>Maquinas especiales para el pelado y trozado de tuberculos</t>
  </si>
  <si>
    <t>Maquinaria y equipo para extraccion de aceites vegetales</t>
  </si>
  <si>
    <t>Maquinas dosificadoras para la preparacion de alimentos</t>
  </si>
  <si>
    <t>Maquinas para sacrificar y pelar pollos y otras aves de corral</t>
  </si>
  <si>
    <t>Maquinas para la preparacion de carnes</t>
  </si>
  <si>
    <t>Maquinas para la preparacion de frutas y legumbres</t>
  </si>
  <si>
    <t>Maquinaria y equipo para la elaboracion de alimentos concentrados</t>
  </si>
  <si>
    <t>Maquinas despulpadoras de cafe</t>
  </si>
  <si>
    <t>Maquinaria y equipo para la elaboracion de sal</t>
  </si>
  <si>
    <t>Maquinaria y equipo para trillar cafe</t>
  </si>
  <si>
    <t>Maquinas n c p para elaboracion de productos alimenticios</t>
  </si>
  <si>
    <t>Maquinas n c p para panaderia</t>
  </si>
  <si>
    <t>Maquinas para preparacion de tabaco</t>
  </si>
  <si>
    <t>Maquinaria y equipo para fabricar cigarros y cigarrillos</t>
  </si>
  <si>
    <t>Maquinas tostadoras de cafe</t>
  </si>
  <si>
    <t>Maquinaria y equipo para deshidratacion y o secamiento de cereales</t>
  </si>
  <si>
    <t>Maquinas secadoras de cafe</t>
  </si>
  <si>
    <t>Maquinas secadoras de frutas y verduras</t>
  </si>
  <si>
    <t>Maquinas para la fabricacion de leche en polvo</t>
  </si>
  <si>
    <t>Partes y accesorios para maquinaria y equipo de elaborar azucar</t>
  </si>
  <si>
    <t>Partes y accesorios para maquinaria y equipos especiales de cerveceria</t>
  </si>
  <si>
    <t>Partes y accesorios para maquinas y equipo de panaderia</t>
  </si>
  <si>
    <t>Partes y accesorios para maquinaria y equipo de fabricacion de confites</t>
  </si>
  <si>
    <t>Partes y accesorios para maquinas de tostar cafe</t>
  </si>
  <si>
    <t>Partes y accesorios para maquinaria y equipo de deshidratacion o secamiento</t>
  </si>
  <si>
    <t>Partes y accesorios de maquinaria para elaborar alimentos</t>
  </si>
  <si>
    <t>Partes y accesorios para maquinaria y equipo de extraccion de aceites vegetales</t>
  </si>
  <si>
    <t>Partes y accesorios para maquinaria y equipo para limpieza y seleccion de granos</t>
  </si>
  <si>
    <t>Partes y accesorios para maquinaria y equipo de sacrificio de ganado</t>
  </si>
  <si>
    <t>Partes y accesorios para maquinaria y equipo de trillar cafe</t>
  </si>
  <si>
    <t>Partes y accesorios para maquinaria y equipo para trillar arroz</t>
  </si>
  <si>
    <t>Partes y accesorios para molinos y equipos para molineria</t>
  </si>
  <si>
    <t>Tolvas para molinos trituradores y pulverizadores industriales</t>
  </si>
  <si>
    <t xml:space="preserve">Partes y accesorios para maquinaria y equipo de fabricacion de bebidas n c p </t>
  </si>
  <si>
    <t>Partes y accesorios para maquinaria y equipo de elaborar cigarros y cigarrillos</t>
  </si>
  <si>
    <t>Maquinas para desmotar algodon</t>
  </si>
  <si>
    <t>Maquinas para desfibrar fique y otras fibras duras vegetales</t>
  </si>
  <si>
    <t>Maquinas para cardar y peinar algodon y lana</t>
  </si>
  <si>
    <t>Maquinas para hilar algodon y lana</t>
  </si>
  <si>
    <t>Maquinas para hilar fique y otras fibras duras vegetales</t>
  </si>
  <si>
    <t>Maquinaria para la elaboracion de fibras artificiales y sinteticas</t>
  </si>
  <si>
    <t>Telares para tejidos de fique y otras fibras duras vegetales</t>
  </si>
  <si>
    <t>Telares para tejidos planos</t>
  </si>
  <si>
    <t>Maquinas para tejidos de punto rectilineo</t>
  </si>
  <si>
    <t>Maquinas para tejido de punto circular</t>
  </si>
  <si>
    <t>Maquinas manuales para tejido de punto</t>
  </si>
  <si>
    <t>Maquinas para hacer medias</t>
  </si>
  <si>
    <t>Maquinas para fabricar alfombras y tapetes</t>
  </si>
  <si>
    <t>Maquinaria auxiliar para utilizar con maquinas para la extrusion la preparacion el hilado o el tejido de fibras textiles con maquinas para hacer tejido de punto o con maquinas analogas</t>
  </si>
  <si>
    <t>Maquinas de coser industriales</t>
  </si>
  <si>
    <t>Maquinas industriales para lavanderia</t>
  </si>
  <si>
    <t>Equipos para lavanderias</t>
  </si>
  <si>
    <t>Secadoras de ropa para uso industrial</t>
  </si>
  <si>
    <t>Maquinas para fabricacion de fieltro</t>
  </si>
  <si>
    <t>Maquinaria y aparatos para el blanqueo tenido y acabado de textiles</t>
  </si>
  <si>
    <t>Maquinaria n c p para textiles</t>
  </si>
  <si>
    <t>Maquinaria y aparatos para tenido y acabado del cuero</t>
  </si>
  <si>
    <t>Maquinaria y aparatos para curtir cueros</t>
  </si>
  <si>
    <t>Maquinas para fabricacion de calzado y articulos de cuero</t>
  </si>
  <si>
    <t>Muebles metalicos para maquinas de coser</t>
  </si>
  <si>
    <t>Muebles de madera para maquinas de coser</t>
  </si>
  <si>
    <t>Partes y accesorios para maquinaria de textiles</t>
  </si>
  <si>
    <t>Partes y accesorios para maquinaria de curtir y trabajar cuero</t>
  </si>
  <si>
    <t>Agujas de maquinas de coser</t>
  </si>
  <si>
    <t>Partes y accesorios para maquinas de coser</t>
  </si>
  <si>
    <t>Partes y accesorios para lavadoras electricas de ropa</t>
  </si>
  <si>
    <t>Tanques y otros vehiculos blindados de combate motorizados y sus partes y piezas</t>
  </si>
  <si>
    <t>Fusiles</t>
  </si>
  <si>
    <t>Carabinas</t>
  </si>
  <si>
    <t xml:space="preserve">Lanzagranadas armamento </t>
  </si>
  <si>
    <t xml:space="preserve">Morteros armamento </t>
  </si>
  <si>
    <t>Revolveres y pistolas</t>
  </si>
  <si>
    <t>Escopetas</t>
  </si>
  <si>
    <t xml:space="preserve">Perdigones de plomo municion </t>
  </si>
  <si>
    <t>Vainillas y proyectiles para municiones</t>
  </si>
  <si>
    <t>Municion de caza y deporte</t>
  </si>
  <si>
    <t>Casquillos para municion</t>
  </si>
  <si>
    <t>Granadas</t>
  </si>
  <si>
    <t>Partes y piezas para granadas</t>
  </si>
  <si>
    <t>Vainillas fulminadas para municion</t>
  </si>
  <si>
    <t>Minas antipersonales</t>
  </si>
  <si>
    <t>Tubos explosivos</t>
  </si>
  <si>
    <t xml:space="preserve">Municiones excepto para armas pequenas </t>
  </si>
  <si>
    <t>Iniciadores carga hueca</t>
  </si>
  <si>
    <t>Proyectiles puntas metalicas para municion</t>
  </si>
  <si>
    <t xml:space="preserve">Bombas dispositivos explosivos </t>
  </si>
  <si>
    <t>Sables espadas bayonetas lanzas y armas analogas sus partes y piezas y sus fundas y vainas blancas</t>
  </si>
  <si>
    <t>Proveedores para armas de fuego</t>
  </si>
  <si>
    <t>Pasadores y guardamanos para armas de fuego</t>
  </si>
  <si>
    <t>Partes piezas y accesorios para armas de fuego</t>
  </si>
  <si>
    <t>Partes y piezas especiales para armas de fuego</t>
  </si>
  <si>
    <t>Neveras para uso domestico</t>
  </si>
  <si>
    <t>Lavadoras electricas de ropa</t>
  </si>
  <si>
    <t>Lavadoras electricas de platos</t>
  </si>
  <si>
    <t>Mantas electricas</t>
  </si>
  <si>
    <t>Maquinas de coser domesticas</t>
  </si>
  <si>
    <t>Ventiladores electricos de uso domestico</t>
  </si>
  <si>
    <t>Extractores de olores de uso domestico</t>
  </si>
  <si>
    <t>Tostadores electricos</t>
  </si>
  <si>
    <t>Grecas</t>
  </si>
  <si>
    <t>Planchas electricas</t>
  </si>
  <si>
    <t>Licuadoras domesticas</t>
  </si>
  <si>
    <t>Batidores y mezcladoras electricas</t>
  </si>
  <si>
    <t>Exprimidores electricos</t>
  </si>
  <si>
    <t>Molinos electricos domesticos</t>
  </si>
  <si>
    <t>Brilladoras electricas domesticas</t>
  </si>
  <si>
    <t>Aspiradoras electricas domesticas</t>
  </si>
  <si>
    <t>Maquinas electricas de afeitar</t>
  </si>
  <si>
    <t>Rizadores electricos para el cabello</t>
  </si>
  <si>
    <t>Secadores electricos para el cabello</t>
  </si>
  <si>
    <t>Vaporizadores</t>
  </si>
  <si>
    <t>Maquinas compactadoras de basura</t>
  </si>
  <si>
    <t>Secadores de pelo para salones de belleza</t>
  </si>
  <si>
    <t>Cafetera electrica para uso domestico</t>
  </si>
  <si>
    <t xml:space="preserve">Aparatos electrodomesticos n c p </t>
  </si>
  <si>
    <t>Aparatos e implementos n c p para peluquerias y salones de belleza</t>
  </si>
  <si>
    <t>Asadores y parrillas electricos</t>
  </si>
  <si>
    <t>Hornos electricos domesticos</t>
  </si>
  <si>
    <t>Calentadores electricos de ambiente</t>
  </si>
  <si>
    <t>Calentadores electricos de agua</t>
  </si>
  <si>
    <t>Duchas electricas</t>
  </si>
  <si>
    <t>Estufas –cocinas– electricas domesticas</t>
  </si>
  <si>
    <t>Cocinetas electricas</t>
  </si>
  <si>
    <t>Hornos microondas</t>
  </si>
  <si>
    <t xml:space="preserve">Resistencias electricas calentadoras excepto de carbon </t>
  </si>
  <si>
    <t>Estufas –cocinas– de gas domesticas</t>
  </si>
  <si>
    <t>Estufas –cocinas– de gasolina</t>
  </si>
  <si>
    <t>Estufas –cocinas– de petroleo</t>
  </si>
  <si>
    <t>Freidoras de gas</t>
  </si>
  <si>
    <t>Estufas cocinas a carbon y lena domesticas</t>
  </si>
  <si>
    <t>Estufas integrales</t>
  </si>
  <si>
    <t>Cocinetas de gas</t>
  </si>
  <si>
    <t>Hornos a gas domesticos</t>
  </si>
  <si>
    <t>Planchas de gasolina</t>
  </si>
  <si>
    <t>Planchas de carbon</t>
  </si>
  <si>
    <t>Braseros</t>
  </si>
  <si>
    <t>Parrilla de hogar</t>
  </si>
  <si>
    <t>Radiadores para calefaccion central de calentamiento no electrico de hierro o acero</t>
  </si>
  <si>
    <t>Calentadores de aire y distribuidores de aire caliente de calentamiento no electrico con ventilador o soplador accionado mediante un motor de hierro o acero</t>
  </si>
  <si>
    <t>Calderas para calefaccion</t>
  </si>
  <si>
    <t>Evaporador o difusor electrico</t>
  </si>
  <si>
    <t>Partes y accesorios para grecas</t>
  </si>
  <si>
    <t>Partes y accesorios para licuadoras y similares</t>
  </si>
  <si>
    <t>Partes y accesorios para aspiradoras y brilladoras</t>
  </si>
  <si>
    <t>Partes y accesorios para planchas</t>
  </si>
  <si>
    <t>Partes y accesorios para aparatos electrodomesticos</t>
  </si>
  <si>
    <t>Partes y accesorios para maquinas compactadoras de basura</t>
  </si>
  <si>
    <t>Cubiertas de estufas electricas para empotrar</t>
  </si>
  <si>
    <t>Formas estampadas de lamina metalica para estufas</t>
  </si>
  <si>
    <t>Partes y piezas de calderas para calefaccion central capaces de producir agua caliente o vapor de agua a baja presion</t>
  </si>
  <si>
    <t>Secadores de ropa centrifugos</t>
  </si>
  <si>
    <t>Maquinas secadoras excepto para alimentos y bebidas</t>
  </si>
  <si>
    <t>Secadora para madera pasta para papel papel o carton</t>
  </si>
  <si>
    <t>Maquinas para fabricacion de pulpa</t>
  </si>
  <si>
    <t>Maquinas para fabricar papel</t>
  </si>
  <si>
    <t>Maquinas para fabricar carton</t>
  </si>
  <si>
    <t>Maquinas para trabajar papeles especiales</t>
  </si>
  <si>
    <t>Maquinas para hacer sacos bolsas y sobres de papel</t>
  </si>
  <si>
    <t>Maquinas para hacer cajas y envases de carton</t>
  </si>
  <si>
    <t>Maquinas para fabricacion de articulos moldeados de papel o carton</t>
  </si>
  <si>
    <t>Maquinas para fabricar tubos y articulos similares de carton</t>
  </si>
  <si>
    <t>Maquinas para cortar y perforar papel</t>
  </si>
  <si>
    <t>Maquinas n c p para trabajar papel y carton</t>
  </si>
  <si>
    <t>Maquinas para imprenta</t>
  </si>
  <si>
    <t>Maquinas para litografia</t>
  </si>
  <si>
    <t>Equipo de encuadernacion</t>
  </si>
  <si>
    <t>Metal para linotipo</t>
  </si>
  <si>
    <t>Maquinaria y equipo para elaborar plastico</t>
  </si>
  <si>
    <t>Maquinas para elaborar articulos de material plastico</t>
  </si>
  <si>
    <t>Maquinaria y equipo para elaborar caucho</t>
  </si>
  <si>
    <t>Maquinas dosificadoras y mezcladoras de plasticos</t>
  </si>
  <si>
    <t>Maquinaria para elaborar llantas y productos de caucho</t>
  </si>
  <si>
    <t>Moldes metalicos para usos industriales</t>
  </si>
  <si>
    <t>Moldes para prefabricados de hormigon</t>
  </si>
  <si>
    <t>Moldes para metales y plasticos</t>
  </si>
  <si>
    <t>Moldes de inyeccion y o soplado</t>
  </si>
  <si>
    <t>Maquinas fotocopiadoras</t>
  </si>
  <si>
    <t>Maquinas y aparatos utilizados exclusiva o principalmente para la fabricacion de semiconductores en forma de mono cristales periformes u obleas dispositivo semiconductores circuitos electronicos integrados o dispositivos de visualizacion de pantalla plana</t>
  </si>
  <si>
    <t>Maquinaria y equipo para fabricar articulos de vidrio</t>
  </si>
  <si>
    <t>Brilladoras electricas industriales y semindustriales</t>
  </si>
  <si>
    <t>Aspiradoras electricas industriales y semindustriales</t>
  </si>
  <si>
    <t>Maquinas especiales para lubricacion y engrase</t>
  </si>
  <si>
    <t>Maquinas para limpieza de metales</t>
  </si>
  <si>
    <t>Maquinas hidrolavadoras para lavado de vehiculos</t>
  </si>
  <si>
    <t xml:space="preserve">Aparatos de vaporizacion y esterilizacion excepto para alimentos y bebidas </t>
  </si>
  <si>
    <t>Maquinaria y equipo para trabajar cera y parafina</t>
  </si>
  <si>
    <t>Maquinas lavadoras de pisos</t>
  </si>
  <si>
    <t>Maquinaria y equipo para fabricar accesorios electricos</t>
  </si>
  <si>
    <t>Maquinaria para hacer envases metalicos</t>
  </si>
  <si>
    <t>Maquinas y equipo para elaborar el vidrio</t>
  </si>
  <si>
    <t>Licuadoras electricas industriales</t>
  </si>
  <si>
    <t>Partes y accesorios para maquinaria de fabricar pulpa papel y carton</t>
  </si>
  <si>
    <t>Partes y accesorios para maquinas de trabajar papel y carton</t>
  </si>
  <si>
    <t>Piezas cortantes para herramientas y maquinas de trabajar papel y carton</t>
  </si>
  <si>
    <t>Partes y accesorios para maquinaria y equipo de impresion</t>
  </si>
  <si>
    <t>Partes y piezas de los productos de la subclase 44918</t>
  </si>
  <si>
    <t>Partes y accesorios para maquinas fotocopiadoras</t>
  </si>
  <si>
    <t>Partes y accesorios para maquinaria y equipo de elaborar plastico</t>
  </si>
  <si>
    <t>Partes y accesorios para maquinaria y equipo de elaborar caucho</t>
  </si>
  <si>
    <t>Partes y accesorios para maquinas y equipo para hacer y elaborar vidrio</t>
  </si>
  <si>
    <t>Partes y accesorios para maquinaria de elaborar llantas y productos de caucho</t>
  </si>
  <si>
    <t>Partes y accesorios para maquinaria y equipo de fabricar aparatos y accesorios electricos</t>
  </si>
  <si>
    <t>Partes y accesorios n c p para maquinaria industrial</t>
  </si>
  <si>
    <t>Maquinas electronicas para escribir</t>
  </si>
  <si>
    <t>Maquinas de escribir no electricas</t>
  </si>
  <si>
    <t>Maquinas de escribir electricas</t>
  </si>
  <si>
    <t>Maquinas sumadoras no electricas o de bolsillo</t>
  </si>
  <si>
    <t>Maquinas calculadoras no electricas</t>
  </si>
  <si>
    <t>Maquinas de calcular electronicas con dispositivo de impresion incorporado</t>
  </si>
  <si>
    <t xml:space="preserve">Maquinas de calcular electronicas sin dispositivo de impresion incorporado n c p </t>
  </si>
  <si>
    <t>Maquinas sumadoras electricas</t>
  </si>
  <si>
    <t>Maquinas calculadoras electricas</t>
  </si>
  <si>
    <t>Cajas registradoras sin conexion a computadoras o redes</t>
  </si>
  <si>
    <t>Maquinas franqueadoras de correspondencia</t>
  </si>
  <si>
    <t>Registradoras electronicas</t>
  </si>
  <si>
    <t>Maquinas facturadoras</t>
  </si>
  <si>
    <t>Maquinas n c p para tabulacion</t>
  </si>
  <si>
    <t>Cajeros automaticos</t>
  </si>
  <si>
    <t>Maquinas de oficina impresoras offset de alimentacion con papel en hojas</t>
  </si>
  <si>
    <t>Tajalapices de mesa</t>
  </si>
  <si>
    <t>Mimeografos</t>
  </si>
  <si>
    <t>Engrapadoras para oficina</t>
  </si>
  <si>
    <t>Perforadoras</t>
  </si>
  <si>
    <t>Sacaganchos</t>
  </si>
  <si>
    <t>Maquinas de clasificar o contar monedas o billetes de banco</t>
  </si>
  <si>
    <t xml:space="preserve">Maquinas y material de oficina n c p </t>
  </si>
  <si>
    <t>Partes y accesorios para maquinas de escribir</t>
  </si>
  <si>
    <t>Partes y accesorios para maquinas sumadoras registradoras y analogas</t>
  </si>
  <si>
    <t>Partes accesorios y elementos para maquinas electronicas</t>
  </si>
  <si>
    <t>Partes y accesorios para maquinas de tabulacion</t>
  </si>
  <si>
    <t xml:space="preserve">Partes piezas y accesorios de los bienes de las subclases 45141 45142 y 45160 excepto estuches fundas y similares </t>
  </si>
  <si>
    <t xml:space="preserve">Maquinas portatiles de procesamiento automatico de datos que no pesen mas de 10 kg como computadores portatiles laptop y notebook </t>
  </si>
  <si>
    <t>Asistentes digitales personales PDA y computadores de bolsillo similares</t>
  </si>
  <si>
    <t xml:space="preserve">Unidad central de procesamiento CPU </t>
  </si>
  <si>
    <t>Maquinas y equipos para teleproceso</t>
  </si>
  <si>
    <t>Otras maquinas de procesamiento automatico de datos que contengan o no una o dos de las siguientes tipos de unidades unidades de almacenamiento unidades de entrada unidades de salida</t>
  </si>
  <si>
    <t xml:space="preserve">Ratones mouse para computadora </t>
  </si>
  <si>
    <t>Teclado</t>
  </si>
  <si>
    <t xml:space="preserve">Escaneres excepto la combinacion de impresora escaner fotocopiadora y o fax </t>
  </si>
  <si>
    <t>Impresoras de inyeccion de tinta para maquinas de procesamiento de datos</t>
  </si>
  <si>
    <t>Impresoras laser para maquinas de procesamiento de datos</t>
  </si>
  <si>
    <t>Otras impresoras para maquinas procesadoras de datos</t>
  </si>
  <si>
    <t>Impresora multifuncional</t>
  </si>
  <si>
    <t>Otros dispositivos perifericos de entrada o salida</t>
  </si>
  <si>
    <t>Unidades fijas de almacenamiento</t>
  </si>
  <si>
    <t>Unidades removibles de almacenamiento</t>
  </si>
  <si>
    <t>Tarjetas de sonido de video de red y tarjetas similares para maquinas de procesamiento automatico de datos</t>
  </si>
  <si>
    <t>Otras maquinas para el procesamiento automatico de datos</t>
  </si>
  <si>
    <t>Partes y accesorios para computadores y minicomputadores</t>
  </si>
  <si>
    <t>Motores electricos de potencia inferior o igual a 37 5 W</t>
  </si>
  <si>
    <t>Generadores electricos de corriente continua</t>
  </si>
  <si>
    <t xml:space="preserve">Generadores electricos de corriente alterna alternadores </t>
  </si>
  <si>
    <t>Equipo para subestaciones electricas</t>
  </si>
  <si>
    <t>Motores electricos de potencia superior a 37 5W</t>
  </si>
  <si>
    <t>Plantas electricas de motor</t>
  </si>
  <si>
    <t xml:space="preserve">Transformadores para transmision de energia voltaje superior a 34500 V </t>
  </si>
  <si>
    <t xml:space="preserve">Transformadores para distribucion de energia voltajes comprendidos entre 440 V hasta 34500 V </t>
  </si>
  <si>
    <t xml:space="preserve">Transformadores de medida [TP TC] de frecuencia [50 60Hz] de uso domestico [inferiores a 220 V] </t>
  </si>
  <si>
    <t>Rectificadores electricos</t>
  </si>
  <si>
    <t>Balastos</t>
  </si>
  <si>
    <t>Aparatos para carga conversion y control de corriente alterna</t>
  </si>
  <si>
    <t>Partes y accesorios para motores electricos</t>
  </si>
  <si>
    <t>Inducidos para motores</t>
  </si>
  <si>
    <t>Embobinado de inducidos para motores</t>
  </si>
  <si>
    <t>Partes y piezas para subestaciones electricas</t>
  </si>
  <si>
    <t>Partes y piezas para plantas generadoras de electricidad</t>
  </si>
  <si>
    <t xml:space="preserve">Partes y accesorios para transformadores conectores terminales etc </t>
  </si>
  <si>
    <t>Fusibles electricos para voltajes superiores a 1000 V</t>
  </si>
  <si>
    <t>Pararrayos</t>
  </si>
  <si>
    <t>Reguladores electricos para alto voltaje</t>
  </si>
  <si>
    <t>Interruptores de seguridad para voltajes superiores a 1000 V</t>
  </si>
  <si>
    <t>Interruptores de cuchilla para voltajes superiores a 1000 V</t>
  </si>
  <si>
    <t xml:space="preserve">Aparatos para carga conversion y control y regulacion de corriente n c p </t>
  </si>
  <si>
    <t>Fusibles electricos para voltajes inferiores o iguales a 1000 V</t>
  </si>
  <si>
    <t>Interruptores de seguridad para voltajes inferiores o iguales a 1000 V</t>
  </si>
  <si>
    <t>Interruptores de cuchilla para voltajes inferiores o iguales a 1000 V</t>
  </si>
  <si>
    <t>Enchufes para voltajes inferiores o iguales a 1000 V</t>
  </si>
  <si>
    <t>Cajas de conexion electrica</t>
  </si>
  <si>
    <t>Interruptores electricos</t>
  </si>
  <si>
    <t>Enchufes para maquinas y similares para voltajes inferiores o iguales a 1000 V</t>
  </si>
  <si>
    <t>Extensiones conectores para uso electrico</t>
  </si>
  <si>
    <t>Aparatos bloqueadores de llamadas para telefonos</t>
  </si>
  <si>
    <t xml:space="preserve">Aparatos para carga conversion y control de corriente alterna menor a 1000 V </t>
  </si>
  <si>
    <t>Tomacorrientes de porcelana para voltajes inferiores o iguales a 1000 V</t>
  </si>
  <si>
    <t>Enchufes y clavijas de material plastico para voltajes inferiores o iguales a 1000 V</t>
  </si>
  <si>
    <t>Tomacorrientes de material plastico para voltajes inferiores o iguales a 1000 V</t>
  </si>
  <si>
    <t>Interruptores para vehiculos automotores</t>
  </si>
  <si>
    <t>Estabilizadores electricos</t>
  </si>
  <si>
    <t>Equipos especializados Kits para instalaciones y trabajos de conexion electrica</t>
  </si>
  <si>
    <t xml:space="preserve">Dispositivos protectores electricos n c p </t>
  </si>
  <si>
    <t xml:space="preserve">Accesorios para instalaciones electricas n c p </t>
  </si>
  <si>
    <t>Cuadros paneles consolas armarios y demas soportes equipados para el corte seccionamiento proteccion derivacion empalme o conexion de circuitos electricos para control y distribucion de electricidad de voltajes no superiores a 1000 V</t>
  </si>
  <si>
    <t>Tableros de mando para voltajes inferiores o iguales a 1000 V</t>
  </si>
  <si>
    <t>Tableros de distribucion electrica para voltajes inferiores o iguales a 1000 V</t>
  </si>
  <si>
    <t>Tableros de conmutadores electricos para voltajes inferiores o iguales a 1000 V</t>
  </si>
  <si>
    <t>Controles electricos industriales para voltajes inferiores o iguales a 1000 V</t>
  </si>
  <si>
    <t>Tableros de mando para voltajes superiores a 1000V</t>
  </si>
  <si>
    <t>Tableros de distribucion electrica para voltajes superiores a 1000 V</t>
  </si>
  <si>
    <t>Tableros de conmutadores electricos para voltajes superiores a 1000 V</t>
  </si>
  <si>
    <t>Controles electricos industriales para voltajes superiores a 1000 V</t>
  </si>
  <si>
    <t>Aparatos especiales para transmision de energia electrica n c p para voltajes superiores a 1000 V</t>
  </si>
  <si>
    <t>Conectores para fibra optica haces de fibra optica o cables</t>
  </si>
  <si>
    <t>Partes y accesorios para tableros de mando distribucion y control</t>
  </si>
  <si>
    <t>Armarios metalicos para instalaciones y usos electricos</t>
  </si>
  <si>
    <t>Hilo aislado para bobinado</t>
  </si>
  <si>
    <t>Cable coaxial</t>
  </si>
  <si>
    <t>Cables aislados para instalaciones telefonicas</t>
  </si>
  <si>
    <t>Juegos de cables y encendido para vehiculos automoviles</t>
  </si>
  <si>
    <t>Conectores y terminales para sistemas electricos de automotores</t>
  </si>
  <si>
    <t>Cables aislados para conduccion subterranea</t>
  </si>
  <si>
    <t>Cables y alambres aislados para instalaciones electricas kg</t>
  </si>
  <si>
    <t>Cables y alambres aislados para instalaciones electricas m3</t>
  </si>
  <si>
    <t>Cable para antena de television</t>
  </si>
  <si>
    <t>Cable encauchetado para herramientas maquinaria y equipo</t>
  </si>
  <si>
    <t>Cables aislados de alta tension</t>
  </si>
  <si>
    <t>Cables de fibra optica construidos por fibras enfundadas independientemente incluso con conectores electricos incorporados o provistos de piezas de conexion</t>
  </si>
  <si>
    <t>Pilas secas</t>
  </si>
  <si>
    <t>Pilas humedas</t>
  </si>
  <si>
    <t>Baterias de pilas</t>
  </si>
  <si>
    <t>Baterias para automotores</t>
  </si>
  <si>
    <t>Pilas alcalinas sin recubrir</t>
  </si>
  <si>
    <t>Baterias para motocicletas</t>
  </si>
  <si>
    <t>Pilas alcalinas</t>
  </si>
  <si>
    <t>Acumuladores electricos de plomo</t>
  </si>
  <si>
    <t>Acumuladores electricos alcalinos</t>
  </si>
  <si>
    <t>Placas recargadas para acumuladores y baterias</t>
  </si>
  <si>
    <t>Tapas de caucho para baterias</t>
  </si>
  <si>
    <t>Cajas de caucho para baterias</t>
  </si>
  <si>
    <t>Cajas y cubiertas de material plastico para baterias</t>
  </si>
  <si>
    <t>Separadores de PVC para baterias</t>
  </si>
  <si>
    <t>Partes y piezas metalicas para pilas</t>
  </si>
  <si>
    <t>Faros –unidades selladas– para vehiculos automoviles</t>
  </si>
  <si>
    <t>Bombillas incandescentes</t>
  </si>
  <si>
    <t>Microbombillas incandescentes</t>
  </si>
  <si>
    <t>Bombillas de mercurio</t>
  </si>
  <si>
    <t>Bombillas de sodio</t>
  </si>
  <si>
    <t>Tubos fluorescentes</t>
  </si>
  <si>
    <t xml:space="preserve">Bombillos de gas neon y similares </t>
  </si>
  <si>
    <t>Lamparas fluorescentes</t>
  </si>
  <si>
    <t>Lamparas electricas industriales</t>
  </si>
  <si>
    <t>Lamparillas para iglesias</t>
  </si>
  <si>
    <t>Lamparas terapeuticas</t>
  </si>
  <si>
    <t>Bombillas infrarrojas</t>
  </si>
  <si>
    <t>Linternas</t>
  </si>
  <si>
    <t>Lamparas para la casa y oficina</t>
  </si>
  <si>
    <t>Avisos luminosos</t>
  </si>
  <si>
    <t>Pantallas de material plastico</t>
  </si>
  <si>
    <t>Instalaciones electricas navidenas</t>
  </si>
  <si>
    <t>Reflectores</t>
  </si>
  <si>
    <t>Accesorios para reflectores</t>
  </si>
  <si>
    <t>Unidades de emergencia para alumbrado</t>
  </si>
  <si>
    <t>Lamparas para alumbrado publico</t>
  </si>
  <si>
    <t>Accesorios para lamparas de mercurio</t>
  </si>
  <si>
    <t>Accesorios para lamparas incandescentes</t>
  </si>
  <si>
    <t>Accesorios para lamparas fluorescentes</t>
  </si>
  <si>
    <t>Partes metalicas para tubos fluorescentes</t>
  </si>
  <si>
    <t>Apliques metalicos para pantallas</t>
  </si>
  <si>
    <t>Armazones metalicas para lamparas fluorescentes</t>
  </si>
  <si>
    <t>Generadores y alternadores electricos para vehiculos automoviles</t>
  </si>
  <si>
    <t>Distribuidores electricos para vehiculos automoviles</t>
  </si>
  <si>
    <t>Bobinas de encendido</t>
  </si>
  <si>
    <t>Motores de arranque</t>
  </si>
  <si>
    <t>Bujias de encendido</t>
  </si>
  <si>
    <t>Distribuidores para automotores</t>
  </si>
  <si>
    <t>Unidades de potencia electrica</t>
  </si>
  <si>
    <t>Pitos y sirenas para automotores</t>
  </si>
  <si>
    <t>Limpiabrisas para automotores</t>
  </si>
  <si>
    <t>Elevavidrios para automotores</t>
  </si>
  <si>
    <t xml:space="preserve">Equipos de alumbrado para vehiculos automotores excepto unidades selladas </t>
  </si>
  <si>
    <t>Stops direccionales y similares para automotores</t>
  </si>
  <si>
    <t>Alarmas antirrobos o contra incendio y aparatos similares</t>
  </si>
  <si>
    <t>Semaforos</t>
  </si>
  <si>
    <t>Equipos electronicos especiales para peajes</t>
  </si>
  <si>
    <t>Timbres electricos</t>
  </si>
  <si>
    <t>Transportadores electricos</t>
  </si>
  <si>
    <t>Puertas electricas</t>
  </si>
  <si>
    <t>Sistemas electronicos de seguridad perimetrica</t>
  </si>
  <si>
    <t>Alarmas electricas sin dispositivo de senalizacion</t>
  </si>
  <si>
    <t xml:space="preserve">Aparatos electricos de senalizacion y control de transito n c p </t>
  </si>
  <si>
    <t>Imanes metalicos permanentes</t>
  </si>
  <si>
    <t>Imanes de ceramica o ferrita permanentes</t>
  </si>
  <si>
    <t>Frenos electromagneticos para automotores</t>
  </si>
  <si>
    <t>Partes y accesorios para frenos electromagneticos para automotores</t>
  </si>
  <si>
    <t>Cercas electricas</t>
  </si>
  <si>
    <t>Control de acceso a cajeros automaticos</t>
  </si>
  <si>
    <t>Electroimanes</t>
  </si>
  <si>
    <t xml:space="preserve">Imanes n c p </t>
  </si>
  <si>
    <t xml:space="preserve">Aparatos electricos n c p </t>
  </si>
  <si>
    <t xml:space="preserve">Accesorios electricos n c p </t>
  </si>
  <si>
    <t>Conjunto interior aislante para bujias</t>
  </si>
  <si>
    <t>Tubo conduit rigido</t>
  </si>
  <si>
    <t>Tubo conduit flexible</t>
  </si>
  <si>
    <t>Cajas para instalaciones electricas</t>
  </si>
  <si>
    <t xml:space="preserve">Cajas para transferencias contadores etc </t>
  </si>
  <si>
    <t>Accesorios de metal para lineas de conduccion electrica</t>
  </si>
  <si>
    <t>Aisladores de corriente para cercas electricas</t>
  </si>
  <si>
    <t>Aisladores electricos polimericos</t>
  </si>
  <si>
    <t>Carbones para uso electrico</t>
  </si>
  <si>
    <t>Electrodos de carbon y grafito</t>
  </si>
  <si>
    <t>Escobillas para motores y generadores</t>
  </si>
  <si>
    <t>Articulos n c p de carbon y grafito para uso electrico</t>
  </si>
  <si>
    <t>Partes y accesorios para alternadores de vehiculos automotores</t>
  </si>
  <si>
    <t>Partes y accesorios para distribuidores de vehiculos automotores</t>
  </si>
  <si>
    <t>Formas estandar en acero para bujias</t>
  </si>
  <si>
    <t>Partes y accesorios para motores de arranque de vehiculos automotores</t>
  </si>
  <si>
    <t>Partes y piezas de elevavidrios para automotores</t>
  </si>
  <si>
    <t xml:space="preserve">Partes y accesorios para limpiabrisas de automotores brazos plumillas cuchillas </t>
  </si>
  <si>
    <t>Partes y accesorios para pitos bocinas y similares</t>
  </si>
  <si>
    <t>Accesorios electricos n c p para motores de combustion</t>
  </si>
  <si>
    <t>Partes y piezas de la subclase 46912</t>
  </si>
  <si>
    <t>Partes y piezas de la subclase 46921</t>
  </si>
  <si>
    <t>Partes y accesorios para alarmas</t>
  </si>
  <si>
    <t>Condensadores electricos para uso industrial</t>
  </si>
  <si>
    <t>Condensadores para motores de combustion interna</t>
  </si>
  <si>
    <t>Condensadores y transformadores para radio y television</t>
  </si>
  <si>
    <t>Resistencias electricas</t>
  </si>
  <si>
    <t xml:space="preserve">Circuitos integrados y o impresos para aparatos de radio television etc </t>
  </si>
  <si>
    <t xml:space="preserve">Circuitos de transistores para aparatos de radio television etc </t>
  </si>
  <si>
    <t>Valvulas y tubos electronicos para radio y television</t>
  </si>
  <si>
    <t>Tubos pantallas para television</t>
  </si>
  <si>
    <t>Diodos</t>
  </si>
  <si>
    <t>Dispositivos semiconductores fotosensibles diodos emisores de luz  LEDS</t>
  </si>
  <si>
    <t>Circuitos tarjetas electronicas especiales para microprocesadores</t>
  </si>
  <si>
    <t>Paneles integrales para control electronico</t>
  </si>
  <si>
    <t xml:space="preserve">Circuitos integrados tecnologia MOS </t>
  </si>
  <si>
    <t>Chips electronicos</t>
  </si>
  <si>
    <t>Partes y piezas de los productos de la subclase 47111</t>
  </si>
  <si>
    <t xml:space="preserve">Partes y piezas para los productos de la subclase 47121 resistencias electricas excepto resistencias calentadoras </t>
  </si>
  <si>
    <t xml:space="preserve">Partes y accesorios para pantallas de television </t>
  </si>
  <si>
    <t xml:space="preserve">Filtros para radio y television </t>
  </si>
  <si>
    <t xml:space="preserve">Accesorios electronicos n c p </t>
  </si>
  <si>
    <t>Equipos radiotelefonicos de comunicaciones</t>
  </si>
  <si>
    <t>Equipos radiotelegraficos de comunicaciones</t>
  </si>
  <si>
    <t>Equipos transmisores de radiodifusion</t>
  </si>
  <si>
    <t>Equipos transmisores de television</t>
  </si>
  <si>
    <t>Camaras de television</t>
  </si>
  <si>
    <t>Camaras de video</t>
  </si>
  <si>
    <t>Camaras digitales</t>
  </si>
  <si>
    <t>Telefonos de auriculares inalambricos para lineas fijas</t>
  </si>
  <si>
    <t>Telefonos para redes celulares o para otras redes inalambricas</t>
  </si>
  <si>
    <t>Centrales telefonicas</t>
  </si>
  <si>
    <t>Conmutadores telefonicos</t>
  </si>
  <si>
    <t>Telefonos aparatos</t>
  </si>
  <si>
    <t>Citofonos</t>
  </si>
  <si>
    <t>Telefonos publicos monederos</t>
  </si>
  <si>
    <t>Router</t>
  </si>
  <si>
    <t>Radiorreceptores</t>
  </si>
  <si>
    <t>Radiograbadoras</t>
  </si>
  <si>
    <t>Radiorreceptores que funcionan con una fuente externa de energia como los utilizados en vehiculos automotores</t>
  </si>
  <si>
    <t>Televisores</t>
  </si>
  <si>
    <t>Videoproyectores</t>
  </si>
  <si>
    <t>Monitores de maquinas automaticas para tratamiento y procesamiento de datos</t>
  </si>
  <si>
    <t>Tocadiscos traganiquel</t>
  </si>
  <si>
    <t>Radiolas</t>
  </si>
  <si>
    <t>Gramofonos tocadiscos</t>
  </si>
  <si>
    <t>Grabadoras de cinta magnetofonica</t>
  </si>
  <si>
    <t>Equipo de sonido integrado</t>
  </si>
  <si>
    <t>Aparatos de grabacion o de reproduccion de imagen y sonido videos de cinta magnetica</t>
  </si>
  <si>
    <t>Microfonos</t>
  </si>
  <si>
    <t>Parlantes altavoces</t>
  </si>
  <si>
    <t>Bafles</t>
  </si>
  <si>
    <t>Equipos de amplificacion de sonido</t>
  </si>
  <si>
    <t>Audifonos distintos a los de uso medico</t>
  </si>
  <si>
    <t>Amplificadores de sonido</t>
  </si>
  <si>
    <t>Bases para microfonos</t>
  </si>
  <si>
    <t>Partes y accesorios para instalaciones telefonicas y telegraficas</t>
  </si>
  <si>
    <t>Partes y accesorios para aparatos telefonicos</t>
  </si>
  <si>
    <t>Discos marcadores de material plastico para telefonos</t>
  </si>
  <si>
    <t>Partes y accesorios para grabadoras y radiograbadoras</t>
  </si>
  <si>
    <t>Partes para tocadiscos</t>
  </si>
  <si>
    <t>Agujas para tocadiscos y similares</t>
  </si>
  <si>
    <t>Elementos especiales para elaboracion de agujas para tocadiscos y similares</t>
  </si>
  <si>
    <t>Control remoto para television betamax equipo de sonido y similares</t>
  </si>
  <si>
    <t>Partes y accesorios para equipos de sonorizacion</t>
  </si>
  <si>
    <t xml:space="preserve">Partes y accesorios n c p para aparatos y elementos para radio y television </t>
  </si>
  <si>
    <t>Antenas parabolicas en fibra de vidrio</t>
  </si>
  <si>
    <t>Antenas para radio</t>
  </si>
  <si>
    <t>Antenas para television</t>
  </si>
  <si>
    <t>Antenas parabolicas</t>
  </si>
  <si>
    <t>Platos metalicos para antenas parabolicas</t>
  </si>
  <si>
    <t>Partes para radiorreceptores</t>
  </si>
  <si>
    <t>Partes y piezas para los productos de la subclase 47315</t>
  </si>
  <si>
    <t>Partes y piezas para los productos de la subclase 48220</t>
  </si>
  <si>
    <t>Discos matrices para grabacion</t>
  </si>
  <si>
    <t>Cintas magnetograficas sin grabar</t>
  </si>
  <si>
    <t>Casetes sin grabar</t>
  </si>
  <si>
    <t>Videocasetes sin grabar</t>
  </si>
  <si>
    <t xml:space="preserve">Cintas magneticas para tarjetas de credito y comerciales </t>
  </si>
  <si>
    <t>Discos virgenes para gramofonos</t>
  </si>
  <si>
    <t>Cinta magnetofonica matrices master para reproduccion</t>
  </si>
  <si>
    <t>Disco compacto grabable</t>
  </si>
  <si>
    <t>Dispositivos de almacenamiento permanente de estado solido</t>
  </si>
  <si>
    <t>Otros medios de grabacion incluyendo discos matrices y masters para la produccion de discos</t>
  </si>
  <si>
    <t>Discos grabados para gramofono</t>
  </si>
  <si>
    <t>Cintas magnetofonicas grabadas</t>
  </si>
  <si>
    <t>Casetes grabados</t>
  </si>
  <si>
    <t>Discos compactos grabados</t>
  </si>
  <si>
    <t>Discos laser grabados</t>
  </si>
  <si>
    <t>MiniDisc grabados</t>
  </si>
  <si>
    <t>Videocintas grabadas</t>
  </si>
  <si>
    <t>Audiolibros en discos cintas u otros medios magneticos fisicos</t>
  </si>
  <si>
    <t>Textos almacenados en discos cintas y otros medios magneticos fisicos</t>
  </si>
  <si>
    <t>Directorios y listas de correo almacenados en discos cintas y otros medios magneticos fisicos</t>
  </si>
  <si>
    <t xml:space="preserve">Periodicos revistas y otras publicaciones periodicas almacenados en discos cintas y otros medios fisicos incluso pantalla electronica entre otros </t>
  </si>
  <si>
    <t>Otros discos y cintas de audio no musicales</t>
  </si>
  <si>
    <t>Paquetes de sistemas operativos</t>
  </si>
  <si>
    <t>Paquetes de software de redes</t>
  </si>
  <si>
    <t>Paquetes de software de administracion de bases de datos</t>
  </si>
  <si>
    <t>Paquetes de software de herramientas de desarrollo y lenguajes de programacion</t>
  </si>
  <si>
    <t>Paquetes de aplicaciones de productividad general de empresas y de uso domestico</t>
  </si>
  <si>
    <t>Paquetes de software para juegos de computador</t>
  </si>
  <si>
    <t>Paquetes de software de otras aplicaciones</t>
  </si>
  <si>
    <t>Tarjetas con tira magnetica incorporada</t>
  </si>
  <si>
    <t>Tarjetas inteligentes o tarjetas con chip</t>
  </si>
  <si>
    <t>Aparatos basados en el uso de rayos X o radiaciones alfa beta o gama</t>
  </si>
  <si>
    <t>Aparatos de electrodiagnostico utilizados en medicina cirugia odontologia o veterinaria</t>
  </si>
  <si>
    <t>Aparatos de rayos ultravioleta o infrarrojos utilizados en medicina cirugia odontologia o veterinaria</t>
  </si>
  <si>
    <t>Instrumentos aparatos y accesorios para odontologia</t>
  </si>
  <si>
    <t>Unidades odontologicas</t>
  </si>
  <si>
    <t>Partes componentes de unidades odontologicas</t>
  </si>
  <si>
    <t>Piezas y accesorios para componentes de unidades odontologicas</t>
  </si>
  <si>
    <t>Equipos especializados Kits para uso odontologico</t>
  </si>
  <si>
    <t>Esterilizadores medicoquirurgicos o de laboratorio</t>
  </si>
  <si>
    <t>Instrumentos aparatos y accesorios para medicina y cirugia</t>
  </si>
  <si>
    <t>Equipos pericraneales y otros similares para medicina y cirugia</t>
  </si>
  <si>
    <t>Instrumentos aparatos y accesorios para veterinaria</t>
  </si>
  <si>
    <t>Agujas para sutura</t>
  </si>
  <si>
    <t xml:space="preserve">Jeringas hipodermicas desechables incluso con aguja </t>
  </si>
  <si>
    <t>Agujas hipodermicas</t>
  </si>
  <si>
    <t>Equipos de venoclisis y analogos</t>
  </si>
  <si>
    <t>Partes y accesorios para equipos de venoclisis y analogos</t>
  </si>
  <si>
    <t>Partes y accesorios para material electromedico</t>
  </si>
  <si>
    <t>Sondas drenes canulas y accesorios similares para medicina y cirugia</t>
  </si>
  <si>
    <t>Bolsas plasticas esterilizadas especiales para medicina y cirugia</t>
  </si>
  <si>
    <t>Goteros</t>
  </si>
  <si>
    <t>Seguetas para ampolletas</t>
  </si>
  <si>
    <t>Accesorios de material plastico para equipo de venoclisis</t>
  </si>
  <si>
    <t>Jeringa para uso veterinario</t>
  </si>
  <si>
    <t>Bolsas compresas terapeuticas  gel frio calor</t>
  </si>
  <si>
    <t>Equipos especializados Kits para uso medico y quirurgico</t>
  </si>
  <si>
    <t>Aparatos para fisioterapia</t>
  </si>
  <si>
    <t>Aparatos electricos para masaje</t>
  </si>
  <si>
    <t xml:space="preserve">Equipo para masajes hidromasajes vacumterapia etc </t>
  </si>
  <si>
    <t>Camara hiperbarica</t>
  </si>
  <si>
    <t>Equipo medico para gases medicinales</t>
  </si>
  <si>
    <t>Corses ortopedicos</t>
  </si>
  <si>
    <t>Fajas ortopedicas</t>
  </si>
  <si>
    <t>Calzado ortopedico</t>
  </si>
  <si>
    <t>Dientes artificiales</t>
  </si>
  <si>
    <t>Piernas artificiales</t>
  </si>
  <si>
    <t>Brazos artificiales</t>
  </si>
  <si>
    <t>Muletas ortopedicas</t>
  </si>
  <si>
    <t>Plantillas ortopedicas</t>
  </si>
  <si>
    <t>Dentaduras artificiales y aparatos analogos</t>
  </si>
  <si>
    <t>Elementos especiales para aparatos de protesis dental</t>
  </si>
  <si>
    <t>Partes y piezas especiales para protesis</t>
  </si>
  <si>
    <t>Partes y piezas especiales para aparatos ortopedicos</t>
  </si>
  <si>
    <t>Aparatos ortopedicos miembro inferior</t>
  </si>
  <si>
    <t>Porcelanas para protesis dental</t>
  </si>
  <si>
    <t>Vendajes ortopedicos</t>
  </si>
  <si>
    <t>Soportes medicoquirurgicos para presoterapia</t>
  </si>
  <si>
    <t>Protesis arteriales</t>
  </si>
  <si>
    <t>Materiales n c p para protesis dental</t>
  </si>
  <si>
    <t xml:space="preserve">Aparatos ortopedicos n c p </t>
  </si>
  <si>
    <t>Implantes quirurgicos</t>
  </si>
  <si>
    <t>Audifonos para limitados tipo acustico</t>
  </si>
  <si>
    <t>Camas metalicas para hospitales</t>
  </si>
  <si>
    <t>Sillas metalicas para hospitales</t>
  </si>
  <si>
    <t>Armarios metalicos para hospitales</t>
  </si>
  <si>
    <t>Vitrinas metalicas para hospitales</t>
  </si>
  <si>
    <t>Estantes metalicos para hospitales</t>
  </si>
  <si>
    <t>Gabinetes metalicos para hospitales</t>
  </si>
  <si>
    <t>Camillas metalicas</t>
  </si>
  <si>
    <t>Mesas especiales para cirugia obstetricia y usos analogos</t>
  </si>
  <si>
    <t>Muebles metalicos n c p para hospitales</t>
  </si>
  <si>
    <t>Brujulas o compases</t>
  </si>
  <si>
    <t>Sondas marinas</t>
  </si>
  <si>
    <t>Altimetros</t>
  </si>
  <si>
    <t xml:space="preserve">Instrumentos y aparatos n c p para navegacion aerea o espacial excepto brujulas </t>
  </si>
  <si>
    <t>Niveles</t>
  </si>
  <si>
    <t>Teodolitos taquimetros tacometros y otros aparatos para medicion e ingenieria</t>
  </si>
  <si>
    <t>Pluviometros</t>
  </si>
  <si>
    <t>Aparatos de radar</t>
  </si>
  <si>
    <t>Aparatos de radionavegacion</t>
  </si>
  <si>
    <t>Balanzas de precision para laboratorios</t>
  </si>
  <si>
    <t xml:space="preserve">Balanzas de precision n c p </t>
  </si>
  <si>
    <t>Compases</t>
  </si>
  <si>
    <t>Plantillas para dibujo</t>
  </si>
  <si>
    <t>Pantografos</t>
  </si>
  <si>
    <t>Tiralineas</t>
  </si>
  <si>
    <t>Reglas de calculo</t>
  </si>
  <si>
    <t>Reglas metalicas y de madera o plasticas para oficina y escolares</t>
  </si>
  <si>
    <t>Metros</t>
  </si>
  <si>
    <t>Reglas graduadas</t>
  </si>
  <si>
    <t>Decametros</t>
  </si>
  <si>
    <t>Micrometros</t>
  </si>
  <si>
    <t>Calibradores</t>
  </si>
  <si>
    <t>Compases para mecanica</t>
  </si>
  <si>
    <t>Instrumentos y aparatos para medir o detectar radiaciones ionizantes</t>
  </si>
  <si>
    <t>Indicadores de oscilacion</t>
  </si>
  <si>
    <t xml:space="preserve">Instrumentos y aparatos excepto osciloscopios y oscilografos de rayos catodicos para medir o verificar voltaje corriente resistencia o potencia sin dispositivo de registro excepto medidores de suministro o de produccion de electricidad </t>
  </si>
  <si>
    <t>Instrumentos indicadores para radiotecnica y telecomunicaciones</t>
  </si>
  <si>
    <t>Amperimetros y voltimetros</t>
  </si>
  <si>
    <t>Instrumentos n c p para medir magnitudes electricas</t>
  </si>
  <si>
    <t>Termometros</t>
  </si>
  <si>
    <t>Pirometros</t>
  </si>
  <si>
    <t>Higrometros</t>
  </si>
  <si>
    <t>Manometros</t>
  </si>
  <si>
    <t>Indicadores del nivel de gasolina para automotores</t>
  </si>
  <si>
    <t>Instrumentos n c p cientificos y de laboratorio</t>
  </si>
  <si>
    <t>Microscopios excepto microscopios opticos y aparatos de difraccion</t>
  </si>
  <si>
    <t>Aparatos de laboratorio para control y ensayo de materiales</t>
  </si>
  <si>
    <t>Contadores de electricidad</t>
  </si>
  <si>
    <t>Contadores para agua</t>
  </si>
  <si>
    <t>Medidores de liquidos</t>
  </si>
  <si>
    <t>Medidores y contadores de gas</t>
  </si>
  <si>
    <t>Taximetros</t>
  </si>
  <si>
    <t>Velocimetros</t>
  </si>
  <si>
    <t>Contadores de produccion</t>
  </si>
  <si>
    <t>Registradores para buses y analogos</t>
  </si>
  <si>
    <t>Instrumentos n c p contadores y registradores de velocidad industrial</t>
  </si>
  <si>
    <t>Plomadas</t>
  </si>
  <si>
    <t>Interruptores termostaticos</t>
  </si>
  <si>
    <t>Instrumentos contadores y reguladores de temperaturas industriales</t>
  </si>
  <si>
    <t>Instrumentos reguladores de presion humedad y niveles industriales</t>
  </si>
  <si>
    <t>Maquinaria y equipo de alineacion de direccion de automotores</t>
  </si>
  <si>
    <t>Instrumentos n c p de medicion y control</t>
  </si>
  <si>
    <t xml:space="preserve">Sistemas automaticos de control de velocidad servo motor </t>
  </si>
  <si>
    <t>Termostatos</t>
  </si>
  <si>
    <t>Unidades de control electronico para vehiculos automotores</t>
  </si>
  <si>
    <t>Partes y accesorios para metros y flexometros</t>
  </si>
  <si>
    <t>Partes y accesorios para microscopios excepto los opticos y difractografos</t>
  </si>
  <si>
    <t>Partes y piezas para contadores de agua</t>
  </si>
  <si>
    <t>Partes y piezas electronicas para aparatos reguladores y medidores electricos</t>
  </si>
  <si>
    <t>Partes y accesorios para contadores de electricidad</t>
  </si>
  <si>
    <t>Partes y accesorios metalicos para instrumentos de regulacion y control</t>
  </si>
  <si>
    <t>Partes piezas y accesorios para los productos de la subclase 48262</t>
  </si>
  <si>
    <t>Fibra optica y manojos de fibra optica cables de fibra optica excepto los elaborados en fundas de proteccion individual  hojas y placas de material polarizador lentes prismas espejos y otros elementos opticos excepto el vidrio no trabajado opticamente mon</t>
  </si>
  <si>
    <t>Anteojos con montura de material plastico</t>
  </si>
  <si>
    <t>Anteojos con montura metalica</t>
  </si>
  <si>
    <t>Anteojos de material plastico</t>
  </si>
  <si>
    <t>Anteojos gafas monogafas y similares de plastico para proteccion</t>
  </si>
  <si>
    <t>Lentes oftalmicos de contacto tallados</t>
  </si>
  <si>
    <t xml:space="preserve">Lentes oftalmicos excepto de contacto </t>
  </si>
  <si>
    <t>Lentes oftalmicos de contacto sin tallar</t>
  </si>
  <si>
    <t>Monturas de material plastico para anteojos</t>
  </si>
  <si>
    <t>Monturas metalicas para anteojos</t>
  </si>
  <si>
    <t>Monturas en fibra de vidrio para anteojos</t>
  </si>
  <si>
    <t>Monturas de material plastico o fibra de vidrio sin terminar para anteojos</t>
  </si>
  <si>
    <t xml:space="preserve">Binoculares incluidos los prismaticos </t>
  </si>
  <si>
    <t xml:space="preserve">Instrumentos opticos n c p </t>
  </si>
  <si>
    <t>Lupas manuales</t>
  </si>
  <si>
    <t>Mirillas para puertas</t>
  </si>
  <si>
    <t xml:space="preserve">Prisma y lentes no oftalmicos n c p </t>
  </si>
  <si>
    <t>Lentes objetivos para camaras proyectores o ampliadores o reductores fotograficos</t>
  </si>
  <si>
    <t>Camaras fotograficas</t>
  </si>
  <si>
    <t>Proyectores cinematograficos</t>
  </si>
  <si>
    <t>Bombillas para flash</t>
  </si>
  <si>
    <t>Lectores de microfilmes microfichas u otras microformas</t>
  </si>
  <si>
    <t>Placas sensibilizadas para fotografia</t>
  </si>
  <si>
    <t>Papeles y cartulinas sensibilizadas</t>
  </si>
  <si>
    <t>Peliculas especiales para litografia y usos analogos</t>
  </si>
  <si>
    <t>Pelicula fotografica</t>
  </si>
  <si>
    <t>Pelicula cinematografica</t>
  </si>
  <si>
    <t>Planchas especiales para impresion en plastico fotopolimera</t>
  </si>
  <si>
    <t>Reveladores fotograficos</t>
  </si>
  <si>
    <t>Fijadores fotograficos</t>
  </si>
  <si>
    <t>Productos quimicos dosificados n c p para fotografia</t>
  </si>
  <si>
    <t>Partes piezas y accesorios para los productos de la subclase 48314</t>
  </si>
  <si>
    <t>Monturas metalicas sin terminar para anteojos</t>
  </si>
  <si>
    <t>Estructuras almas para monturas de material plastico para anteojos</t>
  </si>
  <si>
    <t>Partes y accesorios metalicos para monturas y anteojos</t>
  </si>
  <si>
    <t>Partes y accesorios para camaras fotograficas</t>
  </si>
  <si>
    <t>Partes y accesorios para proyectores cinematograficos</t>
  </si>
  <si>
    <t>Partes y accesorios de los dispositivos de cristal liquido</t>
  </si>
  <si>
    <t xml:space="preserve">Relojes de pulsera electricos con indicadores mecanicos solamente con caja de metal precioso o chapado de metal precioso plaque </t>
  </si>
  <si>
    <t>Relojes para torres y similares</t>
  </si>
  <si>
    <t>Relojes electricos</t>
  </si>
  <si>
    <t>Relojes electronicos</t>
  </si>
  <si>
    <t>Relojes de fichas</t>
  </si>
  <si>
    <t>Relojes de vigilante</t>
  </si>
  <si>
    <t>Relojes de control de personal</t>
  </si>
  <si>
    <t>Mecanismos para relojes</t>
  </si>
  <si>
    <t>Cajas para relojes</t>
  </si>
  <si>
    <t>Partes y accesorios para cajas de relojes</t>
  </si>
  <si>
    <t>Tractores de carreteras para semirremolques</t>
  </si>
  <si>
    <t>Microbuses</t>
  </si>
  <si>
    <t>Autobuses</t>
  </si>
  <si>
    <t>Autobus articulado</t>
  </si>
  <si>
    <t>Automoviles</t>
  </si>
  <si>
    <t>Camperos</t>
  </si>
  <si>
    <t>Ambulancias</t>
  </si>
  <si>
    <t>Camionetas</t>
  </si>
  <si>
    <t>Camiones</t>
  </si>
  <si>
    <t>Vehiculos recolectores de basura</t>
  </si>
  <si>
    <t>Volquetas</t>
  </si>
  <si>
    <t>Camiones gruas</t>
  </si>
  <si>
    <t>Vehiculos automotores para el transporte de personas disenados especialmente para transitar sobre nieve vehiculos para campos de golf y otros vehiculos analogos</t>
  </si>
  <si>
    <t>Vehiculos contra incendio</t>
  </si>
  <si>
    <t>Chasises para automoviles</t>
  </si>
  <si>
    <t>Chasises para camperos</t>
  </si>
  <si>
    <t>Chasises para camionetas</t>
  </si>
  <si>
    <t>Chasises para microbuses</t>
  </si>
  <si>
    <t>Chasises para camiones</t>
  </si>
  <si>
    <t>Chasises para volquetas</t>
  </si>
  <si>
    <t>Chasises para remolques</t>
  </si>
  <si>
    <t>Chasises para vehiculos contra incendio</t>
  </si>
  <si>
    <t>Chasises para autobuses</t>
  </si>
  <si>
    <t>Pinones para automotores</t>
  </si>
  <si>
    <t>Radiadores para automotores</t>
  </si>
  <si>
    <t>Embragues para automotores</t>
  </si>
  <si>
    <t>Prensas para embragues de automotores</t>
  </si>
  <si>
    <t>Discos para embragues de automotores</t>
  </si>
  <si>
    <t>Ejes –trenes– para automotores</t>
  </si>
  <si>
    <t>Sistemas de frenos –excepto de banda de fibra– para automotores</t>
  </si>
  <si>
    <t>Discos para frenos de automotores</t>
  </si>
  <si>
    <t>Sincronizadores</t>
  </si>
  <si>
    <t>Horquillas</t>
  </si>
  <si>
    <t>Unidades C K D para cajas de velocidad de automoviles</t>
  </si>
  <si>
    <t>Amortiguadores para automotores</t>
  </si>
  <si>
    <t>Amortiguadores hidraulicos para automotores</t>
  </si>
  <si>
    <t>Busteres para automotores</t>
  </si>
  <si>
    <t>Puentes de transmision para automotores</t>
  </si>
  <si>
    <t>Cajas de direccion para automotores</t>
  </si>
  <si>
    <t>Tanques para combustible de automotores</t>
  </si>
  <si>
    <t>Silenciadores para automotores</t>
  </si>
  <si>
    <t>Tubos de escape para automotores</t>
  </si>
  <si>
    <t>Campana para automotores</t>
  </si>
  <si>
    <t>Rines para automotores</t>
  </si>
  <si>
    <t>Paneles para radiadores de automotores</t>
  </si>
  <si>
    <t>Timones –cabrillas– para automotores</t>
  </si>
  <si>
    <t>Herrajes metalicos para tableros de vehiculos automotores</t>
  </si>
  <si>
    <t>Ruedas artilleras</t>
  </si>
  <si>
    <t>Soportes para automotores</t>
  </si>
  <si>
    <t>Pedales y palancas para frenos de automotores</t>
  </si>
  <si>
    <t>Partes y accesorios para radiadores de automotores</t>
  </si>
  <si>
    <t>Partes y accesorios para amortiguadores de automotores</t>
  </si>
  <si>
    <t>Partes y accesorios para amortiguadores hidraulicos de motores</t>
  </si>
  <si>
    <t>Partes y accesorios para sistema de direccion de automotores</t>
  </si>
  <si>
    <t>Partes y accesorios para sistema de frenos de automotores</t>
  </si>
  <si>
    <t xml:space="preserve">Rines especiales para vehiculos pesados rines de arana </t>
  </si>
  <si>
    <t>Partes y accesorios para sistema de suspension de automotores</t>
  </si>
  <si>
    <t>Partes y accesorios para motocarros</t>
  </si>
  <si>
    <t>Boceleria para automotores</t>
  </si>
  <si>
    <t>Empaques –felpas– para automotores</t>
  </si>
  <si>
    <t>Laminas especiales para empaques y empaquetaduras de vehiculos automotores</t>
  </si>
  <si>
    <t>Tanques para combustibles en vehiculos</t>
  </si>
  <si>
    <t>Cajas de velocidad para automoviles</t>
  </si>
  <si>
    <t>Cajas de velocidad para vehiculos pesados</t>
  </si>
  <si>
    <t>Partes y accesorios para embragues de automotores excepto discos y prensas</t>
  </si>
  <si>
    <t>Matrices especiales para ensamble de partes y piezas de vehiculos automotores</t>
  </si>
  <si>
    <t>Bastidores metalicos para chasises de vehiculos automotores</t>
  </si>
  <si>
    <t>Componentes para bastidores de chasis para vehiculos automotores</t>
  </si>
  <si>
    <t>Bolsas inflables air bag y sus partes piezas y componentes para  vehiculos automotores             </t>
  </si>
  <si>
    <t>Sistemas de suspension de vehiculos automotores         </t>
  </si>
  <si>
    <t>Sistemas de direccion de vehiculos automotores      </t>
  </si>
  <si>
    <t>Partes piezas y componentes n c p para pisos puertas capo techos guardabarros y similares de vehiculos automotores</t>
  </si>
  <si>
    <t>Partes piezas y componentes n c p para sistemas de escape de vehiculos automotores                </t>
  </si>
  <si>
    <t>Partes y accesorios n c p para vehiculos automotores</t>
  </si>
  <si>
    <t>Partes y accesorios de material plastico n c p para automotores</t>
  </si>
  <si>
    <t>Partes y accesorios n c p para cajas de velocidad</t>
  </si>
  <si>
    <t>Partes n c p para chasises de vehiculos automotores</t>
  </si>
  <si>
    <t>Carrocerias para automoviles</t>
  </si>
  <si>
    <t>Carrocerias para camperos</t>
  </si>
  <si>
    <t>Carrocerias para camionetas</t>
  </si>
  <si>
    <t>Carrocerias para microbuses</t>
  </si>
  <si>
    <t>Carrocerias cerradas para camiones furgones</t>
  </si>
  <si>
    <t>Carrocerias para volquetas</t>
  </si>
  <si>
    <t>Carrocerias para remolques</t>
  </si>
  <si>
    <t>Carrocerias para vehiculos contra incendio</t>
  </si>
  <si>
    <t>Carrocerias para autobuses</t>
  </si>
  <si>
    <t>Carrocerias para ambulancias</t>
  </si>
  <si>
    <t>Carrocerias de estaca</t>
  </si>
  <si>
    <t>Carrocerias planchones especiales</t>
  </si>
  <si>
    <t>Carrocerias metalicas para transporte de liquidos embotellados</t>
  </si>
  <si>
    <t>Carrocerias metalicas para el transporte de cemento y similares</t>
  </si>
  <si>
    <t>Carrocerias especiales para transporte de valores</t>
  </si>
  <si>
    <t>Carrocerias para vehiculos recolectores de basura</t>
  </si>
  <si>
    <t>Carrocerias en madera para vehiculos automotores</t>
  </si>
  <si>
    <t>Cabinas en fibra de vidrio para automotores</t>
  </si>
  <si>
    <t>Furgones en fibra de vidrio</t>
  </si>
  <si>
    <t>Carrocerias especiales con equipo para manipulacion de mercancias</t>
  </si>
  <si>
    <t>Carrocerias especiales para unidades medicas y odontologicas</t>
  </si>
  <si>
    <t>Contenedores para transporte de fluidos</t>
  </si>
  <si>
    <t>Contenedores removibles para basura</t>
  </si>
  <si>
    <t>Contenedores para transporte de materiales</t>
  </si>
  <si>
    <t>Remolques y semirremolques para viviendas o para acampar</t>
  </si>
  <si>
    <t>Remolques</t>
  </si>
  <si>
    <t>Semirremolques para transporte de mercancias no liquidas</t>
  </si>
  <si>
    <t xml:space="preserve">Semirremolques para el transporte de liquidos cisternas </t>
  </si>
  <si>
    <t>Travesanos paneles largueros y similares para carrocerias</t>
  </si>
  <si>
    <t>Partes y accesorios para ensamble de carrocerias de automotores</t>
  </si>
  <si>
    <t>Cinturones de seguridad para vehiculos automotores</t>
  </si>
  <si>
    <t>Mecanismos para cinturones de seguridad de vehiculos automotores</t>
  </si>
  <si>
    <t>Partes para mecanismos de cinturones de seguridad para automotores</t>
  </si>
  <si>
    <t>Pisos para vehiculos automotores</t>
  </si>
  <si>
    <t>Puertas para vehiculos automotores</t>
  </si>
  <si>
    <t>Portaequipajes para vehiculos automotores</t>
  </si>
  <si>
    <t>Aislamiento para automotores insonorizantes</t>
  </si>
  <si>
    <t>Capo techo guardabarros y partes similares para carrocerias de vehiculos</t>
  </si>
  <si>
    <t>Tapizado de vehiculos automotores</t>
  </si>
  <si>
    <t>Partes tapizadas para vehiculos automotores</t>
  </si>
  <si>
    <t>Bisagras para automotores</t>
  </si>
  <si>
    <t>Partes y piezas para bisagras de automotores</t>
  </si>
  <si>
    <t>Manijas para puertas de vehiculos automotores</t>
  </si>
  <si>
    <t>Piezas troqueladas –estampadas– para automotores</t>
  </si>
  <si>
    <t>Partes y accesorios en fibra de vidrio para vehiculos automotores</t>
  </si>
  <si>
    <t>Partes en fibra de vidrio para cabinas de automotores</t>
  </si>
  <si>
    <t>Parachoques de vehiculos automotores</t>
  </si>
  <si>
    <t>Partes n c p para carrocerias de vehiculos automotores</t>
  </si>
  <si>
    <t>Partes para remolques y semirremolques y para otros vehiculos no automoviles</t>
  </si>
  <si>
    <t>Barcos de pasajeros</t>
  </si>
  <si>
    <t>Buques cisterna</t>
  </si>
  <si>
    <t xml:space="preserve">Buques refrigerados excepto buques cisterna </t>
  </si>
  <si>
    <t>Barcos de carga</t>
  </si>
  <si>
    <t>Embarcaciones menores de pasajeros</t>
  </si>
  <si>
    <t>Embarcaciones menores de carga</t>
  </si>
  <si>
    <t>Buques fluviales</t>
  </si>
  <si>
    <t>Buques de apoyo logistico y ayuda humanitaria</t>
  </si>
  <si>
    <t>Lanchas patrulleras</t>
  </si>
  <si>
    <t>Embarcaciones menores para pesca</t>
  </si>
  <si>
    <t>Buque remolcador</t>
  </si>
  <si>
    <t>Buques guardacostas</t>
  </si>
  <si>
    <t>Grua flotante</t>
  </si>
  <si>
    <t>Plataforma flotante</t>
  </si>
  <si>
    <t>Buques de guerra</t>
  </si>
  <si>
    <t>Plataformas flotantes o sumergibles de perforacion o produccion</t>
  </si>
  <si>
    <t>Balsas</t>
  </si>
  <si>
    <t>Boyas</t>
  </si>
  <si>
    <t>Embarcaciones de vela no inflables con motor auxiliar o sin el</t>
  </si>
  <si>
    <t>Lanchas sin motor</t>
  </si>
  <si>
    <t>Botes inflables de caucho</t>
  </si>
  <si>
    <t>Botes inflables de material plastico</t>
  </si>
  <si>
    <t>Botes deportivos en fibra de vidrio</t>
  </si>
  <si>
    <t>Bicicletas acuaticas en fibra de vidrio</t>
  </si>
  <si>
    <t>Locomotoras</t>
  </si>
  <si>
    <t>Locomotoras diesel electricas</t>
  </si>
  <si>
    <t>Otras locomotoras de ferrocarril tenderes</t>
  </si>
  <si>
    <t>Vagonetas</t>
  </si>
  <si>
    <t>Vehiculos para inspeccion de vias ferreas</t>
  </si>
  <si>
    <t>Vagones para pasajeros</t>
  </si>
  <si>
    <t>Vagones restaurantes</t>
  </si>
  <si>
    <t>Vagones para carga</t>
  </si>
  <si>
    <t>Ruedas para vehiculos de ferrocarril</t>
  </si>
  <si>
    <t>Enganches para vehiculos de ferrocarril</t>
  </si>
  <si>
    <t>Partes para frenos de vehiculos de ferrocarril</t>
  </si>
  <si>
    <t>Partes y accesorios para equipo ferroviario</t>
  </si>
  <si>
    <t>Globos y dirigibles planeadores alas delta y otras aeronaves sin propulsion mecanica</t>
  </si>
  <si>
    <t>Helicopteros</t>
  </si>
  <si>
    <t>Avionetas</t>
  </si>
  <si>
    <t>Aviones y otras aeronaves con propulsion mecanica de mas de 2 000 kg de peso propio</t>
  </si>
  <si>
    <t>Naves espaciales y vehiculos de lanzamiento de naves espaciales</t>
  </si>
  <si>
    <t>Partes y piezas para aeronaves</t>
  </si>
  <si>
    <t>Conjunto C K D para aeronaves</t>
  </si>
  <si>
    <t>Helices y rotores y sus partes de globos y dirigibles de planeadores de alas volantes de helicopteros</t>
  </si>
  <si>
    <t>Motocicletas y velocipedos provistos de motor auxiliar con motor de embolo de movimiento alternativo de hasta 50 cm3 de cilindrada</t>
  </si>
  <si>
    <t>Motocicletas</t>
  </si>
  <si>
    <t>Motonetas</t>
  </si>
  <si>
    <t>Motocarros</t>
  </si>
  <si>
    <t xml:space="preserve">Motocicletas y velocipedos provistos de motor auxiliar excepto motocicletas y velocipedos con motor de embolo de movimiento alternativo  sidecares motocicletas con vehiculos laterales </t>
  </si>
  <si>
    <t>Bicicletas de turismo</t>
  </si>
  <si>
    <t>Bicicletas de carreras</t>
  </si>
  <si>
    <t>Triciclos para transporte</t>
  </si>
  <si>
    <t>Bicicletas especiales para montanismo y similares</t>
  </si>
  <si>
    <t>Bicicletas para ninos</t>
  </si>
  <si>
    <t>Sillones de ruedas para discapacitados</t>
  </si>
  <si>
    <t>Carros y aparatos analogos para transporte de loza</t>
  </si>
  <si>
    <t>Carritos metalicos manuales especiales para el transporte de mercancias</t>
  </si>
  <si>
    <t>Carretillas de mano en fibra de vidrio</t>
  </si>
  <si>
    <t>Carretillas de mano diferentes a las de fibra de vidrio</t>
  </si>
  <si>
    <t>Carritos para la venta de comestibles</t>
  </si>
  <si>
    <t>Carritos minirremolques y otras formas especiales en fibra de vidrio</t>
  </si>
  <si>
    <t>Carros canasta metalicos de supermercado</t>
  </si>
  <si>
    <t>Vehiculos de traccion animal</t>
  </si>
  <si>
    <t>Rines para motocicletas y motonetas</t>
  </si>
  <si>
    <t>Unidades C K D para motocicletas</t>
  </si>
  <si>
    <t>Partes para motores de motocicletas y motonetas</t>
  </si>
  <si>
    <t>Sistemas de frenos y engranajes cambios para motocicletas</t>
  </si>
  <si>
    <t>Partes estructurales marcos tenedores manubrios para motocicleta</t>
  </si>
  <si>
    <t>Sillines y sus partes para motocicletas</t>
  </si>
  <si>
    <t>Partes y accesorios de caucho para motocicletas</t>
  </si>
  <si>
    <t>Partes y accesorios n c p para motocicletas y motonetas</t>
  </si>
  <si>
    <t>Rines para bicicletas</t>
  </si>
  <si>
    <t>Partes estructurales marcos tenedores manubrios para bicicletas y triciclos</t>
  </si>
  <si>
    <t>Sistemas de engranaje cambios para bicicletas y triciclos</t>
  </si>
  <si>
    <t>Sistemas de frenos para bicicletas y triciclos</t>
  </si>
  <si>
    <t>Partes para sistemas de freno y engranaje cambios para bicicletas y triciclos</t>
  </si>
  <si>
    <t>Pedales para bicicletas y triciclos</t>
  </si>
  <si>
    <t>Sillines para bicicletas y triciclos</t>
  </si>
  <si>
    <t>Partes y accesorios de caucho para bicicletas y triciclos</t>
  </si>
  <si>
    <t>Carrocerias para triciclos furgones</t>
  </si>
  <si>
    <t>Partes y accesorios n c p para bicicletas y triciclos</t>
  </si>
  <si>
    <t>Edificios residenciales de una y dos viviendas</t>
  </si>
  <si>
    <t>Edificios de viviendas multiples</t>
  </si>
  <si>
    <t>Edificios industriales</t>
  </si>
  <si>
    <t>Edificios comerciales</t>
  </si>
  <si>
    <t>Otros edificios no residenciales</t>
  </si>
  <si>
    <t>Carreteras excepto carreteras elevadas  calles</t>
  </si>
  <si>
    <t>Ferrocarriles</t>
  </si>
  <si>
    <t>Pistas de aterrizaje</t>
  </si>
  <si>
    <t>Puentes y carreteras elevadas</t>
  </si>
  <si>
    <t>Tuneles</t>
  </si>
  <si>
    <t>Acueductos y otros conductos de suministro de agua excepto gasoductos</t>
  </si>
  <si>
    <t>Puertos vias navegables e instalaciones conexas</t>
  </si>
  <si>
    <t>Represas</t>
  </si>
  <si>
    <t>Sistemas de riego y obras hidraulicas de control de inundaciones</t>
  </si>
  <si>
    <t>Tuberias de larga distancia</t>
  </si>
  <si>
    <t xml:space="preserve">Obras para la comunicacion de larga distancia y las lineas electricas cables </t>
  </si>
  <si>
    <t>Gasoductos locales</t>
  </si>
  <si>
    <t>Cables locales y obras conexas</t>
  </si>
  <si>
    <t>Alcantarillado y plantas de tratamiento de agua</t>
  </si>
  <si>
    <t>Construcciones en minas</t>
  </si>
  <si>
    <t>Centrales electricas</t>
  </si>
  <si>
    <t>Otras plantas industriales</t>
  </si>
  <si>
    <t>Instalaciones al aire libre para deportes y esparcimiento</t>
  </si>
  <si>
    <t>Otras obras de ingenieria civil</t>
  </si>
  <si>
    <t>Servicios generales de construccion de edificaciones de una y dos viviendas</t>
  </si>
  <si>
    <t>Servicios generales de construccion de complejos habitacionales edificios de viviendas</t>
  </si>
  <si>
    <t>Servicios generales de construccion de edificaciones industriales</t>
  </si>
  <si>
    <t>Servicios generales de construccion de edificaciones comerciales</t>
  </si>
  <si>
    <t>Servicios generales de construccion de otros edificios no residenciales</t>
  </si>
  <si>
    <t>Servicios generales de construccion de carreteras excepto carreteras elevadas  calles</t>
  </si>
  <si>
    <t>Servicios generales de construccion de ferrocarriles</t>
  </si>
  <si>
    <t>Servicios generales de construccion de pistas de aterrizaje</t>
  </si>
  <si>
    <t>Servicios generales de construccion de puentes y carreteras elevadas</t>
  </si>
  <si>
    <t>Servicios generales de construccion de tuneles</t>
  </si>
  <si>
    <t>Servicios generales de construccion de acueductos y otros conductos de suministro de agua excepto gasoductos</t>
  </si>
  <si>
    <t>Servicios generales de construccion de puertos vias navegables e instalaciones conexas</t>
  </si>
  <si>
    <t>Servicios generales de construccion de represas</t>
  </si>
  <si>
    <t>Servicios generales de construccion de sistemas de riego y obras hidraulicas de control de inundaciones</t>
  </si>
  <si>
    <t>Servicios generales de construccion de tuberias de larga distancia</t>
  </si>
  <si>
    <t xml:space="preserve">Servicios generales de construccion de las obras para la comunicacion de larga distancia y las lineas electricas cables </t>
  </si>
  <si>
    <t>Servicios generales de construccion de gasoductos locales</t>
  </si>
  <si>
    <t>Servicios generales de construccion de cables locales y obras conexas</t>
  </si>
  <si>
    <t>Servicios generales de construccion de alcantarillado y plantas de tratamiento de agua</t>
  </si>
  <si>
    <t>Servicios generales de construccion en minas</t>
  </si>
  <si>
    <t>Servicios generales de construccion de centrales electricas</t>
  </si>
  <si>
    <t>Servicios generales de construccion de otras plantas industriales</t>
  </si>
  <si>
    <t>Servicios generales de construccion de instalaciones al aire libre para deportes y esparcimiento</t>
  </si>
  <si>
    <t>Servicios generales de construccion de otras obras de ingenieria civil</t>
  </si>
  <si>
    <t>Servicios de demolicion</t>
  </si>
  <si>
    <t>Servicios de relleno y desmonte de terrenos</t>
  </si>
  <si>
    <t>Servicios de excavacion y movimiento de tierra</t>
  </si>
  <si>
    <t>Servicios de perforacion de pozos de agua</t>
  </si>
  <si>
    <t>Servicios de instalacion de sistemas septicos</t>
  </si>
  <si>
    <t>Montaje e instalacion de construcciones prefabricadas</t>
  </si>
  <si>
    <t>Servicios de hincado de pilotes</t>
  </si>
  <si>
    <t>Servicios de cimentacion</t>
  </si>
  <si>
    <t>Servicios de estructuracion de edificios</t>
  </si>
  <si>
    <t>Servicios de estructuracion de techos</t>
  </si>
  <si>
    <t>Servicios de techado e impermeabilizacion de techos</t>
  </si>
  <si>
    <t>Servicios de trabajos con hormigon</t>
  </si>
  <si>
    <t>Servicios de instalacion de estructuras de acero</t>
  </si>
  <si>
    <t>Servicios de albanileria</t>
  </si>
  <si>
    <t>Servicios de instalacion de andamios</t>
  </si>
  <si>
    <t>Otros servicios especializados de la construccion</t>
  </si>
  <si>
    <t>Servicios de instalacion de cables y otros dispositivos electricos</t>
  </si>
  <si>
    <t>Servicios de instalacion de alarmas contra incendios</t>
  </si>
  <si>
    <t>Servicios de instalacion de alarmas antirrobo</t>
  </si>
  <si>
    <t>Servicios de instalacion de antenas para edificios residenciales</t>
  </si>
  <si>
    <t>Otros servicios de instalaciones electricas</t>
  </si>
  <si>
    <t>Servicios de fontaneria y plomeria</t>
  </si>
  <si>
    <t>Servicios de construccion de drenajes</t>
  </si>
  <si>
    <t>Servicios de instalacion de calefaccion</t>
  </si>
  <si>
    <t>Servicios de instalacion de ventilacion y aire acondicionado</t>
  </si>
  <si>
    <t>Servicios de instalacion de gas</t>
  </si>
  <si>
    <t>Servicios de aislamiento</t>
  </si>
  <si>
    <t>Servicios de instalacion de ascensores y escaleras mecanicas</t>
  </si>
  <si>
    <t xml:space="preserve">Otros servicios de instalacion n c p </t>
  </si>
  <si>
    <t>Servicios de instalacion de vidrios y ventanas</t>
  </si>
  <si>
    <t>Servicios de estuco y enyesado</t>
  </si>
  <si>
    <t>Servicios de pintura</t>
  </si>
  <si>
    <t>Servicios de instalacion de azulejos y baldosas</t>
  </si>
  <si>
    <t>Otros servicios de solado revestimiento de paredes y empapelado</t>
  </si>
  <si>
    <t>Servicios de carpinteria de madera y carpinteria metalica</t>
  </si>
  <si>
    <t>Servicios de construccion de cercas y rejas</t>
  </si>
  <si>
    <t>Otros servicios de terminacion y acabado de edificios</t>
  </si>
  <si>
    <t>Comercio al por mayor excepto el realizado a cambio de una retribucion o por contrata de cereal granos  semillas y frutos oleaginosos y forrajes para animales</t>
  </si>
  <si>
    <t>Comercio al por mayor excepto el realizado a cambio de una retribucion o por contrata de flores y plantas</t>
  </si>
  <si>
    <t>Comercio al por mayor excepto el realizado a cambio de una retribucion o por contrata de tabaco sin procesar</t>
  </si>
  <si>
    <t>Comercio al por mayor excepto el realizado a cambio de una retribucion o por contrata de animales vivos incluidas las mascotas</t>
  </si>
  <si>
    <t>Comercio al por mayor excepto el realizado a cambio de una retribucion o por contrata de pieles y cueros sin curtir</t>
  </si>
  <si>
    <t xml:space="preserve">Comercio al por mayor excepto el realizado a cambio de una retribucion o por contrata de productos de origen agropecuario n c p </t>
  </si>
  <si>
    <t>Comercio al por mayor excepto el realizado a cambio de una retribucion o por contrata de frutas legumbres y hortalizas</t>
  </si>
  <si>
    <t>Comercio al por mayor excepto el realizado a cambio de una retribucion o por contrata de productos lacteos huevos aceites y grasas comestibles</t>
  </si>
  <si>
    <t>Comercio al por mayor excepto el realizado a cambio de una retribucion o por contrata de carnes carne de aves y productos de la caza</t>
  </si>
  <si>
    <t>Comercio al por mayor excepto el realizado a cambio de una retribucion o por contrata de pescado y otros productos de mar</t>
  </si>
  <si>
    <t>Comercio al por mayor excepto el realizado a cambio de una retribucion o por contrata de productos de confiteria y panaderia</t>
  </si>
  <si>
    <t>Comercio al por mayor excepto el realizado a cambio de una retribucion o por contrata de bebidas</t>
  </si>
  <si>
    <t>Comercio al por mayor excepto el realizado a cambio de una retribucion o por contrata de cafe te y otras especias</t>
  </si>
  <si>
    <t>Comercio al por mayor excepto el realizado a cambio de una retribucion o por contrata de productos de tabaco</t>
  </si>
  <si>
    <t xml:space="preserve">Comercio al por mayor excepto el realizado a cambio de una retribucion o por contrata de productos alimenticios n c p </t>
  </si>
  <si>
    <t>Comercio al por mayor excepto el realizado a cambio de una retribucion o por contrata de hilo telas y tejidos</t>
  </si>
  <si>
    <t>Comercio al por mayor excepto el realizado a cambio de una retribucion o por contrata de lenceria cortinas visillos y diversos articulos confeccionados con materiales textiles para el hogar</t>
  </si>
  <si>
    <t>Comercio al por mayor excepto el realizado a cambio de una retribucion o por contrata de prendas de vestir articulos de piel y accesorios de vestir</t>
  </si>
  <si>
    <t>Comercio al por mayor excepto el realizado a cambio de una retribucion o por contrata de calzado</t>
  </si>
  <si>
    <t>Comercio al por mayor excepto el realizado a cambio de una retribucion o por contrata de muebles de uso domestico</t>
  </si>
  <si>
    <t>Comercio al por mayor excepto el realizado a cambio de una retribucion o por contrata de equipo de radio y television y aparatos para la reproduccion o grabado de sonido</t>
  </si>
  <si>
    <t>Comercio al por mayor excepto el realizado a cambio de una retribucion o por contrata de articulos para iluminacion</t>
  </si>
  <si>
    <t>Comercio al por mayor excepto el realizado a cambio de una retribucion o por contrata de electrodomesticos diferentes de television radio y o de aparatos para la reproduccion o grabacion de sonido y gasodomesticos</t>
  </si>
  <si>
    <t>Comercio al por mayor excepto el realizado a cambio de una retribucion o por contrata de utensilios domesticos varios cuberteria cristaleria y vajilla de porcelana y de ceramica</t>
  </si>
  <si>
    <t>Comercio al por mayor excepto el realizado a cambio de una retribucion o por contrata de articulos de mimbre productos de corcho toneleria y otros articulos de madera</t>
  </si>
  <si>
    <t>Comercio al por mayor excepto el realizado a cambio de una retribucion o por contrata de libros periodicos revistas y articulos de papeleria</t>
  </si>
  <si>
    <t>Comercio al por mayor excepto el realizado a cambio de una retribucion o por contrata de equipo fotografico optico y de precision</t>
  </si>
  <si>
    <t>Comercio al por mayor excepto el realizado a cambio de una retribucion o por contrata de juegos y juguetes</t>
  </si>
  <si>
    <t>Comercio al por mayor excepto el realizado a cambio de una retribucion o por contrata de relojes de pulso relojes de pared y joyeria</t>
  </si>
  <si>
    <t>Comercio al por mayor excepto el realizado a cambio de una retribucion o por contrata de productos deportivos incluso bicicletas</t>
  </si>
  <si>
    <t>Comercio al por mayor excepto el realizado a cambio de una retribucion o por contrata de productos de cuero y accesorios de viaje</t>
  </si>
  <si>
    <t xml:space="preserve">Comercio al por mayor excepto el realizado a cambio de una retribucion o por contrata de productos variados de consumo n c p </t>
  </si>
  <si>
    <t>Comercio al por mayor excepto el realizado a cambio de una retribucion o por contrata de materiales de construccion y vidrio plano</t>
  </si>
  <si>
    <t>Comercio al por mayor excepto el realizado a cambio de una retribucion o por contrata de accesorios artefactos y equipos sanitarios de ceramica</t>
  </si>
  <si>
    <t>Comercio al por mayor excepto el realizado a cambio de una retribucion o por contrata de papel de colgadura y cubierta de pisos</t>
  </si>
  <si>
    <t>Comercio al por mayor excepto el realizado a cambio de una retribucion o por contrata de pinturas barnices y lacas</t>
  </si>
  <si>
    <t>Comercio al por mayor excepto el realizado a cambio de una retribucion o por contrata de articulos de ferreteria y herramientas manuales</t>
  </si>
  <si>
    <t>Comercio al por mayor excepto el realizado a cambio de una retribucion o por contrata de quimicos basicos industriales y resinas sinteticas</t>
  </si>
  <si>
    <t>Comercio al por mayor excepto el realizado a cambio de una retribucion o por contrata de abonos y productos quimicos agropecuarios</t>
  </si>
  <si>
    <t>Comercio al por mayor excepto el realizado a cambio de una retribucion o por contrata de productos farmaceuticos</t>
  </si>
  <si>
    <t>Comercio al por mayor excepto el realizado a cambio de una retribucion o por contrata de productos medicos y ortopedicos</t>
  </si>
  <si>
    <t>Comercio al por mayor excepto el realizado a cambio de una retribucion o por contrata de articulos de perfumeria articulos cosmeticos y jabones de tocador</t>
  </si>
  <si>
    <t>Comercio al por mayor excepto el realizado a cambio de una retribucion o por contrata de materiales de limpieza</t>
  </si>
  <si>
    <t>Comercio al por mayor excepto el realizado a cambio de una retribucion o por contrata de otros equipos de transporte excepto bicicletas</t>
  </si>
  <si>
    <t>Comercio al por mayor excepto el realizado a cambio de una retribucion o por contrata de maquinaria y equipo de oficina incluyendo los muebles de oficina</t>
  </si>
  <si>
    <t>Comercio al por mayor excepto el realizado a cambio de una retribucion o por contrata de computadores y programas de informatica integrados</t>
  </si>
  <si>
    <t>Comercio al por mayor excepto el realizado a cambio de una retribucion o por contrata de equipo electronico y de telecomunicaciones y sus partes</t>
  </si>
  <si>
    <t>Comercio al por mayor excepto el realizado a cambio de una retribucion o por contrata de maquinaria y equipo agricola para cesped y jardineria incluyendo tractores</t>
  </si>
  <si>
    <t>Comercio al por mayor excepto el realizado a cambio de una retribucion o por contrata de maquinaria y equipo para mineria construccion e ingenieria civil</t>
  </si>
  <si>
    <t>Comercio al por mayor excepto el realizado a cambio de una retribucion o por contrata de maquinaria y equipo de otra industria especifica y suministros operativos relacionados</t>
  </si>
  <si>
    <t xml:space="preserve">Comercio al por mayor excepto el realizado a cambio de una retribucion o por contrata de otra maquinaria y equipo n c p </t>
  </si>
  <si>
    <t xml:space="preserve">Comercio al por mayor excepto el realizado a cambio de una retribucion o por contrata de combustibles solidos liquidos y gaseosos y productos relacionados excepto los combustibles para vehiculos automotores y motocicletas y productos relacionados </t>
  </si>
  <si>
    <t>Comercio al por mayor excepto el realizado a cambio de una retribucion o por contrata de minerales metalicos y metales en sus formas primarias</t>
  </si>
  <si>
    <t>Comercio al por mayor excepto el realizado a cambio de una retribucion o por contrata de madera en bruto</t>
  </si>
  <si>
    <t>Comercio al por mayor excepto el realizado a cambio de una retribucion o por contrata de papel y carton</t>
  </si>
  <si>
    <t>Comercio al por mayor excepto el realizado a cambio de una retribucion o por contrata de desperdicios desechos y materiales para reciclaje</t>
  </si>
  <si>
    <t xml:space="preserve">Comercio al por mayor excepto el realizado a cambio de una retribucion o por contrata de minerales no metalicos y otros productos n c p </t>
  </si>
  <si>
    <t>Comercio al por mayor prestados a comision o por contrata</t>
  </si>
  <si>
    <t>Comercio al por menor de frutas legumbres y hortalizas en establecimientos no especializados</t>
  </si>
  <si>
    <t>Comercio al por menor de productos lacteos huevos aceites y grasas comestibles en establecimientos no especializados</t>
  </si>
  <si>
    <t>Comercio al por menor de carnes carne de aves y productos de la caza en establecimientos no especializados</t>
  </si>
  <si>
    <t>Comercio al por menor de pescado y otros productos de mar en establecimientos no especializados</t>
  </si>
  <si>
    <t>Comercio al por menor de productos de confiteria y panaderia en establecimientos no especializados</t>
  </si>
  <si>
    <t>Comercio al por menor de bebidas en establecimientos no especializados</t>
  </si>
  <si>
    <t>Comercio al por menor de cafe te y otras especias en establecimientos no especializados</t>
  </si>
  <si>
    <t>Comercio al por menor de productos de tabaco en establecimientos no especializados</t>
  </si>
  <si>
    <t>Comercio al por menor de productos alimenticios n c p  en establecimientos no especializados</t>
  </si>
  <si>
    <t>Comercio al por menor de hilo telas y tejidos en establecimientos no especializados</t>
  </si>
  <si>
    <t>Comercio al por menor de lenceria cortinas visillos y diversos articulos confeccionados con materiales textiles para el hogar en establecimientos no especializados</t>
  </si>
  <si>
    <t>Comercio al por menor de prendas de vestir articulos de piel y accesorios de vestir en establecimientos no especializados</t>
  </si>
  <si>
    <t>Comercio al por menor de calzado en establecimientos no especializados</t>
  </si>
  <si>
    <t>Comercio al por menor de muebles de uso domestico en establecimientos no especializados</t>
  </si>
  <si>
    <t>Comercio al por menor de equipo de radio y television aparatos para la reproduccion o grabado de sonido en establecimientos no especializados</t>
  </si>
  <si>
    <t>Comercio al por menor de articulos para iluminacion en establecimientos no especializados</t>
  </si>
  <si>
    <t>Comercio al por menor de electrodomesticos diferentes de television radio y o de aparatos para la reproduccion o grabacion de sonido y gasodomesticos en establecimientos no especializados</t>
  </si>
  <si>
    <t>Comercio al por menor de utensilios domesticos varios cuberteria cristaleria y vajilla de porcelana y de ceramica en establecimientos no especializados</t>
  </si>
  <si>
    <t>Comercio al por menor de articulos de mimbre productos de corcho toneleria y otros articulos de madera en establecimientos no especializados</t>
  </si>
  <si>
    <t>Comercio al por menor de libros periodicos revistas y articulos de papeleria en establecimientos no especializados</t>
  </si>
  <si>
    <t>Comercio al por menor de equipo fotografico optico y de precision en establecimientos no especializados</t>
  </si>
  <si>
    <t>Comercio al por menor de juegos y juguetes en establecimientos no especializados</t>
  </si>
  <si>
    <t>Comercio al por menor de relojes de pulso relojes de pared y joyeria en establecimientos no especializados</t>
  </si>
  <si>
    <t>Comercio al por menor de productos deportivos incluso bicicletas en establecimientos no especializados</t>
  </si>
  <si>
    <t>Comercio al por menor de productos de cuero y accesorios de viaje en establecimientos no especializados</t>
  </si>
  <si>
    <t>Comercio al por menor de productos variados de consumo n c p  en establecimientos no especializados</t>
  </si>
  <si>
    <t>Comercio al por menor de materiales de construccion y vidrio plano en establecimientos no especializados</t>
  </si>
  <si>
    <t>Comercio al por menor de accesorios artefactos y equipos sanitarios de ceramica en establecimientos no especializados</t>
  </si>
  <si>
    <t>Comercio al por menor de papel de colgadura y cubierta de pisos en establecimientos no especializados</t>
  </si>
  <si>
    <t>Comercio al por menor de pinturas barnices y lacas en establecimientos no especializados</t>
  </si>
  <si>
    <t>Comercio al por menor de articulos de ferreteria y herramientas manuales en establecimientos no especializados</t>
  </si>
  <si>
    <t>Comercio al por menor de productos farmaceuticos en establecimientos no especializados</t>
  </si>
  <si>
    <t>Comercio al por menor de productos medicos y ortopedicos en establecimientos no especializados</t>
  </si>
  <si>
    <t>Comercio al por menor de articulos de perfumeria articulos cosmeticos y jabones de tocador en establecimientos no especializados</t>
  </si>
  <si>
    <t>Comercio al por menor de materiales de limpieza en establecimientos no especializados</t>
  </si>
  <si>
    <t>Comercio al por menor de computadores y programas de informatica integrados en establecimientos no especializados</t>
  </si>
  <si>
    <t>Comercio al por menor de equipo de telecomunicaciones y sus partes en establecimientos no especializados</t>
  </si>
  <si>
    <t>Comercio al por menor de otros productos n c p  en establecimientos no especializados</t>
  </si>
  <si>
    <t>Comercio al por menor de frutas legumbres y hortalizas en establecimientos especializados</t>
  </si>
  <si>
    <t>Comercio al por menor de productos lacteos huevos aceites y grasas comestibles en establecimientos especializados</t>
  </si>
  <si>
    <t>Comercio al por menor de carnes carne de aves y productos de la caza en establecimientos especializados</t>
  </si>
  <si>
    <t>Comercio al por menor de pescado y otros productos de mar en establecimientos especializados</t>
  </si>
  <si>
    <t>Comercio al por menor de productos de confiteria y panaderia en establecimientos especializados</t>
  </si>
  <si>
    <t>Comercio al por menor de bebidas en establecimientos especializados</t>
  </si>
  <si>
    <t>Comercio al por menor de cafe te y otras especias en establecimientos especializados</t>
  </si>
  <si>
    <t>Comercio al por menor de productos de tabaco en establecimientos especializados</t>
  </si>
  <si>
    <t>Comercio al por menor de productos alimenticios n c p en establecimientos especializados</t>
  </si>
  <si>
    <t>Comercio al por menor de hilo telas y tejidos en establecimientos especializados</t>
  </si>
  <si>
    <t>Comercio al por menor de lenceria cortinas visillos y diversos articulos confeccionados con materiales textiles para el hogar en establecimientos especializados</t>
  </si>
  <si>
    <t>Comercio al por menor de prendas de vestir articulos de piel y accesorios de vestir en establecimientos especializados</t>
  </si>
  <si>
    <t>Comercio al por menor de calzado en establecimientos especializados</t>
  </si>
  <si>
    <t>Comercio al por menor de muebles de uso domestico en establecimientos especializados</t>
  </si>
  <si>
    <t>Comercio al por menor de equipo de radio y television y aparatos para la reproduccion o grabado de sonido en establecimientos especializados</t>
  </si>
  <si>
    <t>Comercio al por menor de articulos para iluminacion en establecimientos especializados</t>
  </si>
  <si>
    <t>Comercio al por menor de electrodomesticos diferentes de television radio y o de aparatos para la reproduccion o grabacion de sonido y gasodomesticos en establecimientos especializados</t>
  </si>
  <si>
    <t>Comercio al por menor de utensilios domesticos varios cuberteria cristaleria y vajilla de porcelana y de ceramica en establecimientos especializados</t>
  </si>
  <si>
    <t>Comercio al por menor de articulos de mimbre productos de corcho toneleria y otros articulos de madera en establecimientos especializados</t>
  </si>
  <si>
    <t>Comercio al por menor de libros periodicos revistas y articulos de papeleria en establecimientos especializados</t>
  </si>
  <si>
    <t>Comercio al por menor de equipo fotografico optico y de precision en establecimientos especializados</t>
  </si>
  <si>
    <t>Comercio al por menor de juegos y juguetes en establecimientos especializados</t>
  </si>
  <si>
    <t>Comercio al por menor de relojes de pulso relojes de pared y joyeria en establecimientos especializados</t>
  </si>
  <si>
    <t>Comercio al por menor de productos deportivos incluso bicicletas en establecimientos especializados</t>
  </si>
  <si>
    <t>Comercio al por menor de productos de cuero y accesorios de viaje en establecimientos especializados</t>
  </si>
  <si>
    <t>Comercio al por menor de productos variados de consumo n c p en establecimientos especializados</t>
  </si>
  <si>
    <t>Comercio al por menor de materiales de construccion y vidrio plano en establecimientos especializados</t>
  </si>
  <si>
    <t>Comercio al por menor de accesorios artefactos y equipos sanitarios de ceramica en establecimientos especializados</t>
  </si>
  <si>
    <t>Comercio al por menor de papel de colgadura y cubierta de pisos en establecimientos especializados</t>
  </si>
  <si>
    <t>Comercio al por menor de pinturas barnices y lacas en establecimientos especializados</t>
  </si>
  <si>
    <t>Comercio al por menor de articulos de ferreteria y herramientas manuales en establecimientos especializados</t>
  </si>
  <si>
    <t>Comercio al por menor de productos farmaceuticos en establecimientos especializados</t>
  </si>
  <si>
    <t>Comercio al por menor de productos ortopedicos en establecimientos especializados</t>
  </si>
  <si>
    <t>Comercio al por menor de articulos de perfumeria articulos cosmeticos y jabones de tocador en establecimientos especializados</t>
  </si>
  <si>
    <t>Comercio al por menor de materiales de limpieza en establecimientos especializados</t>
  </si>
  <si>
    <t>Comercio al por menor de vehiculos automotores motocicletas vehiculos para nieve y partes y accesorios relacionados en establecimientos especializados</t>
  </si>
  <si>
    <t>Comercio al por menor de maquinaria y equipo de oficina incluyendo los muebles de oficina en establecimientos especializados</t>
  </si>
  <si>
    <t>Comercio al por menor de computadores y programas de informatica integrados en establecimientos especializados</t>
  </si>
  <si>
    <t>Comercio al por menor de equipo de telecomunicaciones y sus partes en establecimientos especializados</t>
  </si>
  <si>
    <t>Comercio al por menor de combustibles para vehiculos automotores  aceites y grasas lubricantes y productos relacionados en establecimientos especializados</t>
  </si>
  <si>
    <t xml:space="preserve">Comercio al por menor de combustibles solidos liquidos y gaseosos y productos relacionados en establecimientos especializados excepto para vehiculos automotores </t>
  </si>
  <si>
    <t>Comercio al por menor de otros productos n c p en establecimientos especializados</t>
  </si>
  <si>
    <t>Comercio al por menor de frutas legumbres y hortalizas por internet o por correo</t>
  </si>
  <si>
    <t>Comercio al por menor de productos lacteos huevos aceites y grasas comestibles por internet o por correo</t>
  </si>
  <si>
    <t>Comercio al por menor de carnes carne de aves y productos de la caza por internet o por correo</t>
  </si>
  <si>
    <t>Comercio al por menor de pescado y otros productos de mar por internet o por correo</t>
  </si>
  <si>
    <t>Comercio al por menor de productos de confiteria y panaderia por internet o por correo</t>
  </si>
  <si>
    <t>Comercio al por menor de bebidas por internet o por correo</t>
  </si>
  <si>
    <t>Comercio al por menor de cafe te y otras especias por internet o por correo</t>
  </si>
  <si>
    <t>Comercio al por menor de productos de tabaco por internet o por correo</t>
  </si>
  <si>
    <t>Comercio al por menor de productos alimenticios n c p por internet o por correo</t>
  </si>
  <si>
    <t>Comercio al por menor de hilo telas y tejidos por internet o correo</t>
  </si>
  <si>
    <t>Comercio al por menor de lenceria cortinas visillos y diversos articulos confeccionados con materiales textiles para el hogar por internet o correo</t>
  </si>
  <si>
    <t>Comercio al por menor de prendas de vestir articulos de piel y accesorios de vestir por internet o correo</t>
  </si>
  <si>
    <t>Comercio al por menor de calzado por internet o correo</t>
  </si>
  <si>
    <t>Comercio al por menor de muebles de uso domestico por internet o correo</t>
  </si>
  <si>
    <t>Comercio al por menor de equipo de radio y television y aparatos para la reproduccion o grabado de sonido por internet o correo</t>
  </si>
  <si>
    <t>Comercio al por menor de articulos para iluminacion por internet o correo</t>
  </si>
  <si>
    <t>Comercio al por menor de electrodomesticos diferentes de television radio y o de aparatos para la reproduccion o grabacion de sonido y gasodomesticos por internet o correo</t>
  </si>
  <si>
    <t>Comercio al por menor de utensilios domesticos varios cuberteria cristaleria y vajilla de porcelana y de ceramica por internet o correo</t>
  </si>
  <si>
    <t>Comercio al por menor de articulos de mimbre productos de corcho toneleria y otros articulos de madera por internet o correo</t>
  </si>
  <si>
    <t>Comercio al por menor de libros periodicos revistas y articulos de papeleria por internet o correo</t>
  </si>
  <si>
    <t>Comercio al por menor de equipo fotografico optico y de precision por internet o correo</t>
  </si>
  <si>
    <t>Comercio al por menor de juegos y juguetes por internet o correo</t>
  </si>
  <si>
    <t>Comercio al por menor de relojes de pulso relojes de pared y joyeria por internet o correo</t>
  </si>
  <si>
    <t>Comercio al por menor de productos deportivos incluso bicicletas por internet o correo</t>
  </si>
  <si>
    <t>Comercio al por menor de productos de cuero y accesorios de viaje por internet o correo</t>
  </si>
  <si>
    <t xml:space="preserve">Comercio al por menor por internet o correo de productos variados de consumo n c p </t>
  </si>
  <si>
    <t>Comercio al por menor de materiales de construccion y vidrio plano por internet o correo</t>
  </si>
  <si>
    <t>Comercio al por menor de accesorios artefactos y equipos sanitarios de ceramica por internet o correo</t>
  </si>
  <si>
    <t>Comercio al por menor de papel de colgadura y cubierta de pisos por internet o correo</t>
  </si>
  <si>
    <t>Comercio al por menor de pinturas barnices y lacas por internet o correo</t>
  </si>
  <si>
    <t>Comercio al por menor de articulos de ferreteria y herramientas manuales por internet o correo</t>
  </si>
  <si>
    <t>Comercio al por menor de productos farmaceuticos por internet o correo</t>
  </si>
  <si>
    <t>Comercio al por menor de productos ortopedicos por internet o correo</t>
  </si>
  <si>
    <t>Comercio al por menor de articulos de perfumeria articulos cosmeticos y jabones de tocador por internet o correo</t>
  </si>
  <si>
    <t>Comercio al por menor de materiales de limpieza por internet o correo</t>
  </si>
  <si>
    <t>Comercio al por menor de computadores y programas de informatica integrados por internet o correo</t>
  </si>
  <si>
    <t>Comercio al por menor de equipo electronico y de telecomunicaciones y sus partes por internet o correo</t>
  </si>
  <si>
    <t>Comercio al por menor de otros productos n c p por internet o correo</t>
  </si>
  <si>
    <t>Otro comercio al por menor de frutas legumbres y hortalizas no realizados en establecimientos</t>
  </si>
  <si>
    <t>Otro comercio al por menor de productos lacteos huevos aceites y grasas comestibles no realizados en establecimientos</t>
  </si>
  <si>
    <t>Otro comercio al por menor de carnes carne de aves y productos de la caza no realizados en establecimientos</t>
  </si>
  <si>
    <t>Otro comercio al por menor de pescado y otros productos de mar no realizados en establecimientos</t>
  </si>
  <si>
    <t>Otro comercio al por menor de productos de confiteria y panaderia no realizados en establecimientos</t>
  </si>
  <si>
    <t>Otro comercio al por menor de bebidas no realizados en establecimientos</t>
  </si>
  <si>
    <t>Otro comercio al por menor de cafe te y otras especias no realizados en establecimientos</t>
  </si>
  <si>
    <t>Otro comercio al por menor de productos de tabaco no realizados en establecimientos</t>
  </si>
  <si>
    <t>Otro comercio al por menor de productos alimenticios n c p no realizados en establecimientos</t>
  </si>
  <si>
    <t>Otro comercio al por menor de hilo telas y tejidos no realizados en establecimientos</t>
  </si>
  <si>
    <t>Otro comercio al por menor de lenceria cortinas visillos y diversos articulos confeccionados con materiales textiles para el hogar no realizados en establecimientos</t>
  </si>
  <si>
    <t>Otro comercio al por menor de prendas de vestir articulos de piel y accesorios de vestir no realizados en establecimientos</t>
  </si>
  <si>
    <t>Otro comercio al por menor de calzado no realizados en establecimientos</t>
  </si>
  <si>
    <t>Otro comercio al por menor de muebles de uso domestico no realizados en establecimientos</t>
  </si>
  <si>
    <t>Otro comercio al por menor de equipo de radio y television y aparatos para la reproduccion o grabado de sonido no realizados en establecimientos</t>
  </si>
  <si>
    <t>Otro comercio al por menor de articulos para iluminacion no realizados en establecimientos</t>
  </si>
  <si>
    <t>Otro comercio al por menor de utensilios domesticos varios cuberteria cristaleria y vajilla de porcelana y de ceramica no realizados en establecimientos</t>
  </si>
  <si>
    <t>Otro comercio al por menor de articulos de mimbre productos de corcho toneleria y otros articulos de madera no realizados en establecimientos</t>
  </si>
  <si>
    <t>Otro comercio al por menor de libros periodicos revistas y articulos de papeleria no realizados en establecimientos</t>
  </si>
  <si>
    <t>Otro comercio al por menor de juegos y juguetes no realizados en establecimientos</t>
  </si>
  <si>
    <t>Otro comercio al por menor de relojes de pulso relojes de pared y joyeria no realizados en establecimientos</t>
  </si>
  <si>
    <t>Otro comercio al por menor de productos deportivos incluso bicicletas no realizados en establecimientos</t>
  </si>
  <si>
    <t>Otro comercio al por menor de productos de cuero y accesorios de viaje no realizados en establecimientos</t>
  </si>
  <si>
    <t>Otro comercio al por menor de productos variados de consumo n c p no realizados en establecimientos</t>
  </si>
  <si>
    <t>Otro comercio al por menor de materiales de construccion y ferreteria no realizados en establecimientos</t>
  </si>
  <si>
    <t>Otro comercio al por menor de articulos de perfumeria articulos cosmeticos y jabones de tocador no realizados en establecimientos</t>
  </si>
  <si>
    <t>Otro comercio al por menor de materiales de limpieza no realizados en establecimientos</t>
  </si>
  <si>
    <t>Otro comercio al por menor de maquinaria equipo y suministros no realizados en establecimientos</t>
  </si>
  <si>
    <t>Otro comercio al por menor de otros productos n c p no realizados en establecimientos</t>
  </si>
  <si>
    <t>Comercio al por menor de alimentos bebidas y tabaco prestados a comision o por contrata</t>
  </si>
  <si>
    <t>Comercio al por menor de articulos textiles prendas de vestir y calzado prestados a comision o por contrata</t>
  </si>
  <si>
    <t>Comercio al por menor de electrodomesticos articulos y equipo domesticos prestados a comision o por contrata</t>
  </si>
  <si>
    <t>Comercio al por menor de productos diversos de consumo prestados a comision o por contrata</t>
  </si>
  <si>
    <t>Comercio al por menor de materiales de construccion y ferreteria prestados a comision o por contrata</t>
  </si>
  <si>
    <t>Comercio al por menor de productos quimicos y farmaceuticos prestados a comision o por contrata</t>
  </si>
  <si>
    <t>Comercio al por menor de maquinaria equipo y suministros prestados a comision o por contrata</t>
  </si>
  <si>
    <t>Comercio al por menor de otros productos prestados a comision o por contrata</t>
  </si>
  <si>
    <t>Servicios de alojamiento en hoteles</t>
  </si>
  <si>
    <t>Servicios de alojamiento en apartahoteles</t>
  </si>
  <si>
    <t>Servicios de alojamiento en centros vacacionales</t>
  </si>
  <si>
    <t>Servicios de alojamiento en hostales arrendamiento de alojamientos amoblados y hogares rurales</t>
  </si>
  <si>
    <t>Servicios de alojamiento en habitaciones o unidades en propiedades de tiempo compartido tipo hotel</t>
  </si>
  <si>
    <t>Servicios de alojamiento en habitaciones o unidades en propiedades de tiempo compartido tipo apartahotel</t>
  </si>
  <si>
    <t>Servicios de alojamiento en habitaciones de ocupacion multiple</t>
  </si>
  <si>
    <t>Servicios de camping</t>
  </si>
  <si>
    <t>Servicios de campamentos para vacaciones</t>
  </si>
  <si>
    <t>Servicio de estancia por horas</t>
  </si>
  <si>
    <t>Servicios de alojamiento en habitaciones o unidades para estudiantes en residencias estudiantiles</t>
  </si>
  <si>
    <t>Servicios de alojamiento en habitaciones o instalaciones para trabajadores</t>
  </si>
  <si>
    <t>Todos los demas servicios de alojamiento en habitaciones o unidades</t>
  </si>
  <si>
    <t>Servicios de suministro de comidas a la mesa en restaurantes</t>
  </si>
  <si>
    <t>Servicios de suministro de comidas a la mesa en cafeterias</t>
  </si>
  <si>
    <t>Servicios de suministro de comidas en establecimientos de autoservicio</t>
  </si>
  <si>
    <t>Servicios de catering para eventos</t>
  </si>
  <si>
    <t>Servicios de comidas contratadas para operadores de transporte</t>
  </si>
  <si>
    <t>Otros servicios de comidas contratadas</t>
  </si>
  <si>
    <t>Servicio de suministro de comida a domicilio</t>
  </si>
  <si>
    <t>Otros servicios de suministro de comidas</t>
  </si>
  <si>
    <t>Servicios de suministro de bebidas alcoholicas para su consumo dentro del establecimiento</t>
  </si>
  <si>
    <t>Servicios de transporte ferreo local de pasajeros</t>
  </si>
  <si>
    <t>Servicios de transporte terrestre local regular de pasajeros</t>
  </si>
  <si>
    <t>Servicios de transporte local combinado de pasajeros</t>
  </si>
  <si>
    <t>Servicios de transporte terrestre especial local de pasajeros</t>
  </si>
  <si>
    <t>Servicios de taxi</t>
  </si>
  <si>
    <t>Servicios de alquiler de automoviles con conductor</t>
  </si>
  <si>
    <t>Servicio de transporte terrestre de pasajeros en vehiculos de traccion humana o animal</t>
  </si>
  <si>
    <t>Servicios de transporte terrestre local no regular de pasajeros</t>
  </si>
  <si>
    <t xml:space="preserve">Otros servicios de transporte terrestre local de pasajeros n c p </t>
  </si>
  <si>
    <t>Servicios de transporte fluvial local de pasajeros</t>
  </si>
  <si>
    <t>Servicios de transporte ferreo turistico</t>
  </si>
  <si>
    <t>Servicios de transporte terrestre turistico</t>
  </si>
  <si>
    <t>Servicios de transporte acuatico turistico</t>
  </si>
  <si>
    <t>Servicios de transporte aereo turistico</t>
  </si>
  <si>
    <t>Otros servicios de transporte turistico</t>
  </si>
  <si>
    <t>Servicios de transporte ferreo intermunicipal de pasajeros</t>
  </si>
  <si>
    <t>Servicios de transporte terrestre de pasajeros diferente del transporte local y turistico de pasajeros</t>
  </si>
  <si>
    <t>Servicios de transporte maritimo internacional y de cabotaje de pasajeros</t>
  </si>
  <si>
    <t>Servicios de transporte maritimo internacional y de cabotaje de pasajeros en cruceros</t>
  </si>
  <si>
    <t>Otros servicios de transporte maritimo internacional y de cabotaje de pasajeros</t>
  </si>
  <si>
    <t>Servicios de transporte aereo de pasajeros excepto los servicios de aerotaxi</t>
  </si>
  <si>
    <t>Servicios de aerotaxi</t>
  </si>
  <si>
    <t>Servicios de transporte espacial de pasajeros</t>
  </si>
  <si>
    <t>Servicios de transporte de carga por carretera en vehiculos con compartimentos refrigerados</t>
  </si>
  <si>
    <t>Servicios de transporte de carga por carretera en camiones cisterna</t>
  </si>
  <si>
    <t>Servicios de transporte de carga por carretera en contenedores</t>
  </si>
  <si>
    <t>Servicios de transporte de carga por carretera en vehiculos de traccion humana o animal</t>
  </si>
  <si>
    <t>Servicios de mudanza de muebles domesticos y de oficina y otros menajes</t>
  </si>
  <si>
    <t>Servicios de transporte por carretera de correspondencia y paquetes</t>
  </si>
  <si>
    <t>Servicios de transporte por carretera de carga solida a granel</t>
  </si>
  <si>
    <t>Servicios de transporte por carretera de animales vivos</t>
  </si>
  <si>
    <t xml:space="preserve">Otros servicios de transporte por carretera n c p </t>
  </si>
  <si>
    <t>Servicios de transporte de carga por via ferrea</t>
  </si>
  <si>
    <t>Servicios de transporte por tuberias</t>
  </si>
  <si>
    <t>Servicios de transporte maritimo de carga</t>
  </si>
  <si>
    <t>Servicios de transporte fluvial de carga</t>
  </si>
  <si>
    <t>Servicios de transporte de carga por via aerea</t>
  </si>
  <si>
    <t>Servicios de transporte de carga espacial</t>
  </si>
  <si>
    <t>Servicios de alquiler de buses con operario</t>
  </si>
  <si>
    <t>Servicios de alquiler de camiones con operario</t>
  </si>
  <si>
    <t xml:space="preserve">Otros servicios de alquiler de vehiculos de trasporte con operario n c p </t>
  </si>
  <si>
    <t>Servicios de alquiler de embarcaciones de pasajeros para transporte maritimo con tripulacion</t>
  </si>
  <si>
    <t>Servicios de alquiler de embarcaciones de carga para transporte maritimo con tripulacion</t>
  </si>
  <si>
    <t>Servicios de alquiler de embarcaciones de pasajeros para transporte fluvial con tripulacion</t>
  </si>
  <si>
    <t>Servicios de alquiler de embarcaciones de carga para transporte fluvial con tripulacion</t>
  </si>
  <si>
    <t>Servicios de alquiler de aeronaves para pasajeros con tripulacion</t>
  </si>
  <si>
    <t>Servicios de alquiler de aeronaves de carga con tripulacion</t>
  </si>
  <si>
    <t>Servicios de manipulacion de contenedores</t>
  </si>
  <si>
    <t>Servicio de manipulacion de carga a granel y de minerales</t>
  </si>
  <si>
    <t>Servicio de descargue y paletizacion</t>
  </si>
  <si>
    <t>Servicio de adecuacion y organizacion para garantizar la proteccion de la mercancia para el transporte</t>
  </si>
  <si>
    <t xml:space="preserve">Otros servicios de manipulacion de carga y de equipaje n c p </t>
  </si>
  <si>
    <t>Servicios de almacenamiento de productos congelados o refrigerados</t>
  </si>
  <si>
    <t>Servicios de almacenamiento de liquidos o gases a granel</t>
  </si>
  <si>
    <t>Servicio de almacenamiento para mercancias voluminosas</t>
  </si>
  <si>
    <t>Servicio de almacenamiento de contenedores llenos y vacios</t>
  </si>
  <si>
    <t xml:space="preserve">Servicio de custodia de mercancias informacion en medio fisico y magnetico y de titulos valores </t>
  </si>
  <si>
    <t xml:space="preserve">Otros servicios de almacenamiento y deposito n c p </t>
  </si>
  <si>
    <t>Servicios de remolque y empuje por via ferrea</t>
  </si>
  <si>
    <t xml:space="preserve">Otros servicios de apoyo para el transporte ferreo n c p </t>
  </si>
  <si>
    <t>Servicios de las terminales de buses</t>
  </si>
  <si>
    <t>Servicios de operacion de carreteras puentes y tuneles</t>
  </si>
  <si>
    <t>Servicios de parqueaderos</t>
  </si>
  <si>
    <t>Servicios de remolque para vehiculos comerciales y privados</t>
  </si>
  <si>
    <t>Servicio de guardaequipaje</t>
  </si>
  <si>
    <t xml:space="preserve">Otros servicios de apoyo al transporte por carretera n c p </t>
  </si>
  <si>
    <t xml:space="preserve">Servicios de operacion de puertos y vias de navegacion maritima excepto manipulacion de carga </t>
  </si>
  <si>
    <t xml:space="preserve">Servicios de operacion de puertos y vias de navegacion fluvial excepto manipulacion de carga </t>
  </si>
  <si>
    <t>Servicios maritimos de practicaje y atraque</t>
  </si>
  <si>
    <t>Servicios fluviales de practicaje y atraque</t>
  </si>
  <si>
    <t>Servicios de rescate y reflote de embarcaciones maritimas</t>
  </si>
  <si>
    <t>Servicios de rescate y reflote de embarcaciones fluviales</t>
  </si>
  <si>
    <t xml:space="preserve">Otros servicios de apoyo al transporte acuatico n c p </t>
  </si>
  <si>
    <t xml:space="preserve">Servicios de operacion de aeropuertos excluye la manipulacion de carga </t>
  </si>
  <si>
    <t>Servicios de control de trafico aereo</t>
  </si>
  <si>
    <t>Servicios de apoyo al transporte espacial</t>
  </si>
  <si>
    <t>Otros servicios complementarios para el transporte aereo</t>
  </si>
  <si>
    <t>Servicios de sociedades de intermediacion aduanera</t>
  </si>
  <si>
    <t>Otros servicios de agencias de transporte de carga</t>
  </si>
  <si>
    <t xml:space="preserve">Servicios de operacion de transporte terrestre pasajeros y mercancia </t>
  </si>
  <si>
    <t xml:space="preserve">Otros servicios de apoyo al transporte n c p </t>
  </si>
  <si>
    <t xml:space="preserve">Servicios postales relacionados con sobres cartas nacional e internacional </t>
  </si>
  <si>
    <t>Servicios postales relacionados con paquetes</t>
  </si>
  <si>
    <t>Servicios de oficinas postales de atencion al publico</t>
  </si>
  <si>
    <t>Servicios de gestion documental</t>
  </si>
  <si>
    <t xml:space="preserve">Otros servicios postales n c p </t>
  </si>
  <si>
    <t>Servicios locales de mensajeria nacional</t>
  </si>
  <si>
    <t>Servicios de mensajeria internacional</t>
  </si>
  <si>
    <t>Servicios locales de entrega</t>
  </si>
  <si>
    <t xml:space="preserve">Servicio de transmision de electricidad por cuenta propia </t>
  </si>
  <si>
    <t xml:space="preserve">Servicios de distribucion de electricidad por cuenta propia </t>
  </si>
  <si>
    <t xml:space="preserve">Servicios de comercializacion de electricidad por cuenta propia </t>
  </si>
  <si>
    <t xml:space="preserve">Servicios de distribucion de gas por tuberias por cuenta propia </t>
  </si>
  <si>
    <t>Servicios de distribucion de agua por tuberias excepto vapor y agua caliente  por cuenta propia</t>
  </si>
  <si>
    <t xml:space="preserve">Servicios de distribucion de vapor agua caliente y aire acondicionado suministrado por tuberias por cuenta propia </t>
  </si>
  <si>
    <t>Servicios de distribucion de agua excepto por tuberias  por cuenta propia</t>
  </si>
  <si>
    <t>Servicios del banco central</t>
  </si>
  <si>
    <t>Servicios de deposito en cuenta corriente</t>
  </si>
  <si>
    <t>Servicios de deposito en cuenta de ahorros</t>
  </si>
  <si>
    <t xml:space="preserve">Servicios de certificado de deposito a termino CDT </t>
  </si>
  <si>
    <t xml:space="preserve">Servicios de certificado de deposito de ahorro a termino CDAT </t>
  </si>
  <si>
    <t xml:space="preserve">Otros servicios de deposito n c p </t>
  </si>
  <si>
    <t>Servicios de creditos hipotecarios residenciales</t>
  </si>
  <si>
    <t>Servicios de creditos hipotecarios no residenciales</t>
  </si>
  <si>
    <t>Servicios de creditos de consumo</t>
  </si>
  <si>
    <t>Servicios de creditos no hipotecarios para fines comerciales</t>
  </si>
  <si>
    <t>Servicios de tarjeta de credito personal</t>
  </si>
  <si>
    <t>Servicios de tarjeta de credito empresarial</t>
  </si>
  <si>
    <t>Servicios de microcredito</t>
  </si>
  <si>
    <t>Servicios de creditos comerciales por linea de redescuento</t>
  </si>
  <si>
    <t xml:space="preserve">Otros servicios de concesion de credito n c p </t>
  </si>
  <si>
    <t>Servicios de leasing habitacional</t>
  </si>
  <si>
    <t>Servicios de leasing comercial</t>
  </si>
  <si>
    <t xml:space="preserve">Otros servicios de leasing financiero n c p </t>
  </si>
  <si>
    <t>Servicios de compra de cartera o factoring</t>
  </si>
  <si>
    <t>Servicios de titularizacion</t>
  </si>
  <si>
    <t>Servicios de las sociedades de capitalizacion</t>
  </si>
  <si>
    <t xml:space="preserve">Otros servicios financieros n c p  excepto los servicios de la banca de inversion de seguros y de pensiones </t>
  </si>
  <si>
    <t>Servicios de colocacion de titulos de participacion</t>
  </si>
  <si>
    <t xml:space="preserve">Servicios de colocacion de titulos de tesoreria TES </t>
  </si>
  <si>
    <t xml:space="preserve">Otros servicios de la banca de inversion n c p </t>
  </si>
  <si>
    <t>Servicios de seguros de vida individual</t>
  </si>
  <si>
    <t xml:space="preserve">Servicios de seguros sociales de pensiones en el regimen de prima media con prestacion definida RPM </t>
  </si>
  <si>
    <t xml:space="preserve">Servicios de seguros sociales de pensiones en el regimen de ahorro individual con solidaridad RAIS </t>
  </si>
  <si>
    <t>Servicios de seguros sociales de salud</t>
  </si>
  <si>
    <t>Servicios de seguros sociales de riesgos laborales</t>
  </si>
  <si>
    <t>Servicios de seguros sociales de proteccion a la familia</t>
  </si>
  <si>
    <t>Servicios de seguros por accidentes personales</t>
  </si>
  <si>
    <t>Servicios de polizas de salud</t>
  </si>
  <si>
    <t>Servicios de planes de medicina prepagada</t>
  </si>
  <si>
    <t xml:space="preserve">Servicios del plan de beneficios POS </t>
  </si>
  <si>
    <t>Servicios de planes de ambulancia prepagada</t>
  </si>
  <si>
    <t>Servicios de planes complementarios de salud</t>
  </si>
  <si>
    <t xml:space="preserve">Servicio de seguro obligatorio de accidentes de transito SOAT </t>
  </si>
  <si>
    <t xml:space="preserve">Otros servicios de seguros de salud n c p </t>
  </si>
  <si>
    <t>Servicios de seguros de vehiculos automotores</t>
  </si>
  <si>
    <t>Servicios de seguros de transporte maritimo aereo y otros medios de transporte</t>
  </si>
  <si>
    <t>Servicios de seguros para transporte de carga</t>
  </si>
  <si>
    <t>Servicios de seguros contra incendio terremoto o sustraccion</t>
  </si>
  <si>
    <t>Servicios de seguros generales de responsabilidad civil</t>
  </si>
  <si>
    <t>Servicios de seguros de cumplimiento</t>
  </si>
  <si>
    <t>Servicios de seguros de viaje</t>
  </si>
  <si>
    <t>Servicios de seguros de vida colectiva</t>
  </si>
  <si>
    <t xml:space="preserve">Otros servicios de seguros distintos de los seguros de vida n c p </t>
  </si>
  <si>
    <t>Servicios de reaseguro de vida</t>
  </si>
  <si>
    <t>Servicios de reaseguro de salud y de accidentes</t>
  </si>
  <si>
    <t>Servicios de reaseguro de vehiculos automotores</t>
  </si>
  <si>
    <t>Servicios de reaseguro de transporte maritimo aereo y otros medios de transporte</t>
  </si>
  <si>
    <t>Servicios de reaseguro de carga</t>
  </si>
  <si>
    <t>Otros servicios de reaseguro al patrimonio</t>
  </si>
  <si>
    <t>Servicios de reaseguro de responsabilidad civil</t>
  </si>
  <si>
    <t>Servicios de reaseguro de credito y fianza</t>
  </si>
  <si>
    <t xml:space="preserve">Otros servicios de reaseguro n c p </t>
  </si>
  <si>
    <t>Servicios relacionados con fusiones y adquisiciones</t>
  </si>
  <si>
    <t>Servicios relacionados con la financiacion empresarial y capital de riesgo</t>
  </si>
  <si>
    <t xml:space="preserve">Otros servicios auxiliares relacionados con la banca de inversion n c p </t>
  </si>
  <si>
    <t>Servicios de corretaje de valores</t>
  </si>
  <si>
    <t>Servicios de corretaje de productos basicos de la banca</t>
  </si>
  <si>
    <t>Servicios de procesamiento y compensacion de transacciones de valores</t>
  </si>
  <si>
    <t xml:space="preserve">Servicios de administracion de carteras excepto los fondos de pensiones y cesantias </t>
  </si>
  <si>
    <t>Servicios fiduciarios</t>
  </si>
  <si>
    <t>Servicios de custodia</t>
  </si>
  <si>
    <t>Servicios operacionales de los mercados financieros</t>
  </si>
  <si>
    <t>Servicios de regulacion de los mercados financieros</t>
  </si>
  <si>
    <t xml:space="preserve">Otros servicios de administracion de los mercados financieros n c p </t>
  </si>
  <si>
    <t>Servicios de consultoria financiera</t>
  </si>
  <si>
    <t>Servicios de sociedades de intermediacion cambiaria y servicios financieros especiales</t>
  </si>
  <si>
    <t>Servicios de profesionales de compra y venta de divisas</t>
  </si>
  <si>
    <t>Servicios de procesamiento y compensacion de transacciones financieras</t>
  </si>
  <si>
    <t xml:space="preserve">Otros servicios auxiliares a los servicios financieros n c p </t>
  </si>
  <si>
    <t>Servicios de corretaje y agencias de seguros</t>
  </si>
  <si>
    <t>Servicios de tasacion en las reclamaciones de seguros</t>
  </si>
  <si>
    <t>Servicios actuariales</t>
  </si>
  <si>
    <t>Servicios de administracion de fondos de pensiones y cesantias</t>
  </si>
  <si>
    <t>Otros servicios auxiliares de seguros pensiones y cesantias</t>
  </si>
  <si>
    <t>Servicios de mantenimiento del capital de las empresas o sociedades filiales</t>
  </si>
  <si>
    <t>Servicios de tenencia de valores y otros activos de los fideicomisos fondos financieros y entidades financieras similares</t>
  </si>
  <si>
    <t>Servicios de alquiler o arrendamiento con o sin opcion de compra relativos a bienes inmuebles residenciales vivienda propios o arrendados</t>
  </si>
  <si>
    <t>Servicios de alquiler o arrendamiento con o sin opcion de compra relativos a bienes inmuebles no residenciales diferentes a vivienda  propios o arrendados</t>
  </si>
  <si>
    <t xml:space="preserve">Servicios de venta de bienes inmuebles residenciales vivienda </t>
  </si>
  <si>
    <t xml:space="preserve">Servicios de venta de bienes inmuebles no residenciales diferentes a vivienda </t>
  </si>
  <si>
    <t>Servicios de venta de bienes inmuebles destinados a la modalidad de tiempo compartido</t>
  </si>
  <si>
    <t>Servicios comerciales relacionados con terrenos no construidos y subdivididos</t>
  </si>
  <si>
    <t xml:space="preserve">Servicios de administracion de bienes inmuebles residenciales vivienda a comision o por contrato  excepto para propiedades de tiempo compartido </t>
  </si>
  <si>
    <t>Servicios de administracion de bienes inmuebles no residenciales diferentes a vivienda a comision o por contrato</t>
  </si>
  <si>
    <t>Servicios de administracion de propiedades de tiempo compartido a comision o por contrato</t>
  </si>
  <si>
    <t>Servicios de venta de bienes inmuebles residenciales vivienda a comision o por contrato con excepcion de las propiedades de tiempo compartido</t>
  </si>
  <si>
    <t>Servicios de venta de bienes inmuebles no residenciales diferentes a vivienda a comision o por contrato</t>
  </si>
  <si>
    <t>Servicios de venta de propiedades de tiempo compartido a comision o por contrato</t>
  </si>
  <si>
    <t>Servicios de venta de terrenos a comision o por contrato</t>
  </si>
  <si>
    <t>Servicios de avaluo inmobiliario a comision o por contrato</t>
  </si>
  <si>
    <t>Servicios de arrendamiento de bienes inmuebles residenciales vivienda a comision o por contrato</t>
  </si>
  <si>
    <t>Servicios de arrendamiento de bienes inmuebles no residenciales vivienda a comision o por contrato</t>
  </si>
  <si>
    <t>Servicios de arrendamiento o alquiler de automoviles y furgonetas sin operario</t>
  </si>
  <si>
    <t>Servicios de arrendamiento o alquiler de vehiculos automotores para el transporte de mercancias sin operario</t>
  </si>
  <si>
    <t>Servicios de arrendamiento o alquiler de vehiculos ferroviarios sin operario</t>
  </si>
  <si>
    <t>Servicios de alquiler o arrendamiento operativo de otro tipo de equipo de transporte terrestre sin conductor</t>
  </si>
  <si>
    <t>Servicios de arrendamiento o alquiler de embarcaciones sin operario</t>
  </si>
  <si>
    <t>Servicios de arrendamiento o alquiler de aeronaves sin operario</t>
  </si>
  <si>
    <t>Servicios de arrendamiento o alquiler de contenedores</t>
  </si>
  <si>
    <t>Servicios de arrendamiento sin opcion de compra de maquinaria y equipo agricola sin operario</t>
  </si>
  <si>
    <t>Servicios de arrendamiento o de alquiler de maquinaria y equipo de construccion sin operario</t>
  </si>
  <si>
    <t xml:space="preserve">Servicios de arrendamiento sin opcion de compra de maquinaria y equipo de oficina sin operario excepto computadoras </t>
  </si>
  <si>
    <t>Servicios de arrendamiento sin opcion de compra de computadores sin operario</t>
  </si>
  <si>
    <t>Servicios de arrendamiento sin opcion de compra de equipos de telecomunicaciones sin operario</t>
  </si>
  <si>
    <t xml:space="preserve">Servicios de arrendamiento sin opcion de compra de maquinaria y equipo sin operario n c p </t>
  </si>
  <si>
    <t>Servicios de arrendamiento sin opcion de compra de televisores radios grabadoras de video equipo y accesorios relacionados</t>
  </si>
  <si>
    <t>Servicios de arrendamiento sin opcion de compra de cintas de video y disco</t>
  </si>
  <si>
    <t>Servicios de arrendamiento sin opcion de compra de muebles y otros aparatos domesticos</t>
  </si>
  <si>
    <t>Servicios de arrendamiento sin opcion de compra de equipo para la diversion y esparcimiento</t>
  </si>
  <si>
    <t>Servicios de arrendamiento o alquiler de ropa de cama</t>
  </si>
  <si>
    <t>Servicios de arrendamiento o alquiler de tejidos prendas de vestir y calzado</t>
  </si>
  <si>
    <t>Servicios de arrendamiento o alquiler de maquinaria y equipo para uso domestico</t>
  </si>
  <si>
    <t xml:space="preserve">Servicios de arrendamiento o alquiler de otros productos n c p </t>
  </si>
  <si>
    <t>Derechos de uso de programas informaticos</t>
  </si>
  <si>
    <t>Derechos de uso de bases de datos</t>
  </si>
  <si>
    <t>Derechos de uso de obras originales literarias artisticas y de entretenimiento</t>
  </si>
  <si>
    <t>Derechos de uso de productos de investigacion y desarrollo</t>
  </si>
  <si>
    <t>Derechos de uso de marcas y franquicias</t>
  </si>
  <si>
    <t>Derechos de uso de informacion para evaluacion y exploracion minera</t>
  </si>
  <si>
    <t>Derechos de uso de otros productos de propiedad intelectual</t>
  </si>
  <si>
    <t>Servicios de investigacion basica en ciencias fisicas</t>
  </si>
  <si>
    <t>Servicios de investigacion basica en quimica y biologia</t>
  </si>
  <si>
    <t>Servicios de investigacion basica en biotecnologia</t>
  </si>
  <si>
    <t>Servicios de investigacion basica en ingenieria y tecnologia</t>
  </si>
  <si>
    <t>Servicios de investigacion basica en ciencias medicas y farmacia</t>
  </si>
  <si>
    <t>Servicios de investigacion basica en ciencias agropecuarias</t>
  </si>
  <si>
    <t>Servicios de investigacion basica en otras ciencias naturales</t>
  </si>
  <si>
    <t>Servicios de investigacion aplicada en ciencias fisicas</t>
  </si>
  <si>
    <t>Servicios de investigacion aplicada en quimica y biologia</t>
  </si>
  <si>
    <t>Servicios de investigacion aplicada en biotecnologia</t>
  </si>
  <si>
    <t>Servicios de investigacion aplicada en ingenieria y tecnologia</t>
  </si>
  <si>
    <t>Servicios de investigacion aplicada en ciencias medicas y farmacia</t>
  </si>
  <si>
    <t>Servicios de investigacion aplicada en ciencias agropecuarias</t>
  </si>
  <si>
    <t>Servicios de investigacion aplicada en otras ciencias naturales</t>
  </si>
  <si>
    <t>Servicios de desarrollo experimental en ciencias fisicas</t>
  </si>
  <si>
    <t>Servicios de desarrollo experimental en quimica y biologia</t>
  </si>
  <si>
    <t>Servicios de desarrollo experimental en biotecnologia</t>
  </si>
  <si>
    <t>Servicios de desarrollo experimental en ingenieria y tecnologia</t>
  </si>
  <si>
    <t>Servicios de desarrollo experimental en ciencias medicas y farmacia</t>
  </si>
  <si>
    <t>Servicios de desarrollo experimental en ciencias agropecuarias</t>
  </si>
  <si>
    <t>Servicios de desarrollo experimental en otras ciencias naturales</t>
  </si>
  <si>
    <t>Servicios de investigacion basica en psicologia</t>
  </si>
  <si>
    <t>Servicios de investigacion basica en economia</t>
  </si>
  <si>
    <t>Servicios de investigacion basica en derecho</t>
  </si>
  <si>
    <t>Servicios de investigacion basica en lenguas y literatura</t>
  </si>
  <si>
    <t>Servicios de investigacion basica en otras ciencias sociales y humanidades</t>
  </si>
  <si>
    <t>Servicios de investigacion aplicada en psicologia</t>
  </si>
  <si>
    <t>Servicios de investigacion aplicada en economia</t>
  </si>
  <si>
    <t>Servicios de investigacion aplicada en derecho</t>
  </si>
  <si>
    <t>Servicios de investigacion aplicada en lenguas y literatura</t>
  </si>
  <si>
    <t>Servicios de investigacion aplicada en otras ciencias sociales y humanidades</t>
  </si>
  <si>
    <t>Servicios de desarrollo experimental en psicologia</t>
  </si>
  <si>
    <t>Servicios de desarrollo experimental en economia</t>
  </si>
  <si>
    <t>Servicios de desarrollo experimental en derecho</t>
  </si>
  <si>
    <t>Servicios de desarrollo experimental en lenguas y literatura</t>
  </si>
  <si>
    <t>Servicios de desarrollo experimental en otras ciencias sociales y humanidades</t>
  </si>
  <si>
    <t>Servicios interdisciplinarios de investigacion basica</t>
  </si>
  <si>
    <t>Servicios interdisciplinarios de investigacion aplicada</t>
  </si>
  <si>
    <t>Servicios interdisciplinarios de desarrollo experimental</t>
  </si>
  <si>
    <t>Creaciones originales relacionadas con investigacion y desarrollo</t>
  </si>
  <si>
    <t>Servicios de asesoramiento y representacion juridica en derecho penal</t>
  </si>
  <si>
    <t>Servicios de asesoramiento y representacion juridica relativos a otros campos del derecho</t>
  </si>
  <si>
    <t>Servicios de documentacion y certificacion juridica</t>
  </si>
  <si>
    <t>Servicios de arbitraje y conciliacion</t>
  </si>
  <si>
    <t xml:space="preserve">Otros servicios juridicos n c p </t>
  </si>
  <si>
    <t>Servicios de auditoria financiera</t>
  </si>
  <si>
    <t>Servicios de contabilidad</t>
  </si>
  <si>
    <t>Servicios de teneduria de libros</t>
  </si>
  <si>
    <t>Servicios de nomina</t>
  </si>
  <si>
    <t>Servicios de preparacion y asesoramiento tributario empresarial</t>
  </si>
  <si>
    <t>Servicios de preparacion y planificacion de impuestos personales</t>
  </si>
  <si>
    <t>Servicios relacionados con casos de insolvencia y liquidacion</t>
  </si>
  <si>
    <t>Servicios de consultoria en gestion estrategica</t>
  </si>
  <si>
    <t>Servicios de consultoria en gestion financiera</t>
  </si>
  <si>
    <t>Servicios de consultoria en administracion del recurso humano</t>
  </si>
  <si>
    <t>Servicios de consultoria en gestion de marketing</t>
  </si>
  <si>
    <t>Servicios de consultoria en gestion administrativa</t>
  </si>
  <si>
    <t>Servicios de consultoria en gestion de la cadena de suministro</t>
  </si>
  <si>
    <t>Servicios de gestion de desarrollo empresarial</t>
  </si>
  <si>
    <t xml:space="preserve">Servicios de gestion y administracion empresarial oficina central </t>
  </si>
  <si>
    <t>Servicios de relaciones publicas</t>
  </si>
  <si>
    <t>Otros servicios de consultoria empresarial</t>
  </si>
  <si>
    <t xml:space="preserve">Servicios de consultoria en tecnologias de la informacion TI </t>
  </si>
  <si>
    <t xml:space="preserve">Servicios de soporte en tecnologias de la informacion TI </t>
  </si>
  <si>
    <t xml:space="preserve">Servicios de diseno y desarrollo de aplicaciones en tecnologias de la informacion TI </t>
  </si>
  <si>
    <t xml:space="preserve">Servicios de diseno y desarrollo de redes y sistemas en tecnologias de la informacion TI </t>
  </si>
  <si>
    <t>Software originales</t>
  </si>
  <si>
    <t xml:space="preserve">Servicios de alojamiento de sitios web hosting </t>
  </si>
  <si>
    <t>Servicios de suministro de aplicaciones</t>
  </si>
  <si>
    <t xml:space="preserve">Otros servicios de alojamiento y suministro de infraestructura en tecnologia de la informacion TI </t>
  </si>
  <si>
    <t>Servicios de administracion de redes</t>
  </si>
  <si>
    <t>Servicios de administracion de sistemas informaticos</t>
  </si>
  <si>
    <t>Otros servicios de administracion de TI excepto los servicios de administracion de proyectos de construccion</t>
  </si>
  <si>
    <t>Servicios de asesoria en arquitectura</t>
  </si>
  <si>
    <t>Servicios de arquitectura para proyectos de construcciones residenciales</t>
  </si>
  <si>
    <t>Servicios de arquitectura para proyectos de construcciones no residenciales</t>
  </si>
  <si>
    <t>Servicios de arquitectura para restauracion de construcciones historicas</t>
  </si>
  <si>
    <t>Servicios de planeacion urbana</t>
  </si>
  <si>
    <t>Servicios de planeacion rural</t>
  </si>
  <si>
    <t>Servicios de planeacion de proyectos de construccion territorial</t>
  </si>
  <si>
    <t>Servicios de asesoria en arquitectura paisajista</t>
  </si>
  <si>
    <t>Servicios de arquitectura paisajista de proyectos de construccion</t>
  </si>
  <si>
    <t>Servicios de asesoria en ingenieria</t>
  </si>
  <si>
    <t>Servicios de ingenieria en proyectos de construccion</t>
  </si>
  <si>
    <t>Servicios de ingenieria en proyectos industriales y manufactureros</t>
  </si>
  <si>
    <t>Servicios de ingenieria en proyectos de transporte</t>
  </si>
  <si>
    <t>Servicios de ingenieria en proyectos energeticos</t>
  </si>
  <si>
    <t>Servicios de ingenieria en proyectos de telecomunicaciones y radiodifusion</t>
  </si>
  <si>
    <t xml:space="preserve">Servicios de ingenieria en proyectos de gestion de residuos peligrosos y no peligrosos </t>
  </si>
  <si>
    <t>Servicios de ingenieria en proyectos de tratamiento de agua drenaje y alcantarillado</t>
  </si>
  <si>
    <t xml:space="preserve">Otros servicios de ingenieria en proyectos n c p </t>
  </si>
  <si>
    <t>Servicios de administracion en proyectos de construccion</t>
  </si>
  <si>
    <t>Servicios de consultoria en geologia y geofisica</t>
  </si>
  <si>
    <t>Servicios geofisicos</t>
  </si>
  <si>
    <t>Servicios de exploracion y evaluacion minera</t>
  </si>
  <si>
    <t>Servicios de topografia del suelo</t>
  </si>
  <si>
    <t>Servicios de cartografia</t>
  </si>
  <si>
    <t>Servicios meteorologicos y pronosticos del tiempo</t>
  </si>
  <si>
    <t>Servicios de analisis y pruebas de composicion y pureza</t>
  </si>
  <si>
    <t>Servicios de analisis y ensayo de propiedades fisicas</t>
  </si>
  <si>
    <t>Servicios de analisis y ensayo de sistemas integrados electricos y mecanicos</t>
  </si>
  <si>
    <t>Servicios de inspeccion tecnica de vehiculos de transporte terrestre</t>
  </si>
  <si>
    <t>Otros servicios de ensayos y analisis tecnicos</t>
  </si>
  <si>
    <t>Servicios veterinarios para animales domesticos</t>
  </si>
  <si>
    <t>Servicios veterinarios para ganaderia</t>
  </si>
  <si>
    <t>Otros servicios veterinarios</t>
  </si>
  <si>
    <t>Servicios integrales de publicidad</t>
  </si>
  <si>
    <t>Servicios de marketing directo o publicidad por correo electronico direccionado</t>
  </si>
  <si>
    <t>Otros servicios de publicidad</t>
  </si>
  <si>
    <t>Servicios de venta o alquiler de espacio o tiempo publicitario a comision</t>
  </si>
  <si>
    <t xml:space="preserve">Servicios de venta de espacio publicitario en directorios listas de correo y medios impresos similares excepto a comision </t>
  </si>
  <si>
    <t xml:space="preserve">Venta de espacios para avisos y propaganda en periodicos y revistas excepto a comision </t>
  </si>
  <si>
    <t>Publicaciones de documentos de caracter oficial</t>
  </si>
  <si>
    <t xml:space="preserve">Servicios de venta de tiempo publicitario en radio excepto a comision </t>
  </si>
  <si>
    <t xml:space="preserve">Servicios de venta de tiempo publicitario en television excepto a comision </t>
  </si>
  <si>
    <t xml:space="preserve">Servicios de venta de espacio o tiempo publicitario en Internet excepto a comision </t>
  </si>
  <si>
    <t xml:space="preserve">Otros servicios de venta de espacio o tiempo publicitario excepto a comision </t>
  </si>
  <si>
    <t>Servicios de investigacion de mercados y encuestas de opinion publica</t>
  </si>
  <si>
    <t>Servicios fotograficos</t>
  </si>
  <si>
    <t>Servicios de fotografia publicitaria</t>
  </si>
  <si>
    <t>Servicios de fotografia y videografia para eventos</t>
  </si>
  <si>
    <t>Servicios de fotografia especializada</t>
  </si>
  <si>
    <t>Servicios de restauracion y retocado fotografico</t>
  </si>
  <si>
    <t>Otros servicios de fotografia</t>
  </si>
  <si>
    <t>Servicios de revelado fotografico</t>
  </si>
  <si>
    <t>Servicios de diseno de interiores</t>
  </si>
  <si>
    <t>Servicios de diseno industrial</t>
  </si>
  <si>
    <t>Servicios de diseno grafico</t>
  </si>
  <si>
    <t>Servicios de diseno de modas</t>
  </si>
  <si>
    <t>Otros servicios especializados de diseno</t>
  </si>
  <si>
    <t>Disenos originales</t>
  </si>
  <si>
    <t>Servicios de consultoria ambiental</t>
  </si>
  <si>
    <t xml:space="preserve">Otros servicios de consultoria cientifica y tecnica n c p </t>
  </si>
  <si>
    <t>Compilaciones originales de datos e informacion</t>
  </si>
  <si>
    <t>Servicios de traduccion e interpretacion</t>
  </si>
  <si>
    <t>Franquicias y marcas comerciales</t>
  </si>
  <si>
    <t xml:space="preserve">Otros servicios profesionales tecnicos y empresariales n c p </t>
  </si>
  <si>
    <t xml:space="preserve">Servicios de operadores conexion </t>
  </si>
  <si>
    <t xml:space="preserve">Servicios de telefonia fija acceso </t>
  </si>
  <si>
    <t>Servicios moviles de voz</t>
  </si>
  <si>
    <t>Servicios moviles de texto</t>
  </si>
  <si>
    <t>Servicios moviles de datos excepto los servicios de texto</t>
  </si>
  <si>
    <t>Servicios de redes privadas</t>
  </si>
  <si>
    <t>Servicios de transmision de datos</t>
  </si>
  <si>
    <t>Otros servicios de telecomunicaciones</t>
  </si>
  <si>
    <t>Servicios basicos de Internet</t>
  </si>
  <si>
    <t>Servicios de acceso a Internet de banda angosta</t>
  </si>
  <si>
    <t>Servicios de acceso a Internet de banda ancha</t>
  </si>
  <si>
    <t>Otros servicios de telecomunicaciones via Internet</t>
  </si>
  <si>
    <t xml:space="preserve">Servicios de libros en linea on line </t>
  </si>
  <si>
    <t xml:space="preserve">Servicios de periodicos y revistas en linea on line </t>
  </si>
  <si>
    <t xml:space="preserve">Servicios de listas de correo y directorios en linea on line </t>
  </si>
  <si>
    <t>Servicios de descargas musicales de audio</t>
  </si>
  <si>
    <t>Servicios de transmision continua de musica y audio por Internet</t>
  </si>
  <si>
    <t>Servicios de descargas de peliculas y otros videos</t>
  </si>
  <si>
    <t>Servicios de transmision de contenidos de video</t>
  </si>
  <si>
    <t>Servicios de descarga de software de sistemas</t>
  </si>
  <si>
    <t>Servicios de descarga de software de aplicaciones</t>
  </si>
  <si>
    <t xml:space="preserve">Servicios de juegos en linea on line </t>
  </si>
  <si>
    <t xml:space="preserve">Servicios de software en linea on line </t>
  </si>
  <si>
    <t xml:space="preserve">Servicios de contenidos para adultos en linea on line </t>
  </si>
  <si>
    <t>Servicios de busqueda de contenidos en portales web</t>
  </si>
  <si>
    <t xml:space="preserve">Otros servicios de contenidos en linea on line n c p </t>
  </si>
  <si>
    <t>Servicios de agencias de noticias para periodicos y revistas</t>
  </si>
  <si>
    <t>Servicios de agencias de noticias para medios audiovisuales</t>
  </si>
  <si>
    <t>Servicios de bibliotecas</t>
  </si>
  <si>
    <t>Servicios de archivos</t>
  </si>
  <si>
    <t>Servicios de transmision de programas de radio</t>
  </si>
  <si>
    <t>Servicios de transmision de programas de television</t>
  </si>
  <si>
    <t>Servicios de programacion de canales de radio</t>
  </si>
  <si>
    <t>Servicios de programacion para canales de television</t>
  </si>
  <si>
    <t>Servicios de transmision</t>
  </si>
  <si>
    <t>Servicios de distribucion de programas multicanal en paquete basico de programacion</t>
  </si>
  <si>
    <t>Servicios de distribucion de programas multicanal en paquete controlado de programacion</t>
  </si>
  <si>
    <t xml:space="preserve">Servicios de distribucion de programas multicanal emision de peliculas pago por ver </t>
  </si>
  <si>
    <t>Servicios de seleccion de altos ejecutivos</t>
  </si>
  <si>
    <t xml:space="preserve">Servicios de reclutamiento y seleccion de empleados excepto de altos ejecutivos </t>
  </si>
  <si>
    <t>Servicios de gestion y colocacion de empleo</t>
  </si>
  <si>
    <t>Servicios del simple intermediario</t>
  </si>
  <si>
    <t>Servicios de intermediacion laboral</t>
  </si>
  <si>
    <t>Otros servicios relacionados con el empleo</t>
  </si>
  <si>
    <t>Servicios de investigacion</t>
  </si>
  <si>
    <t>Servicios de consultoria en seguridad</t>
  </si>
  <si>
    <t>Servicios de sistemas de seguridad</t>
  </si>
  <si>
    <t>Servicios de vehiculos blindados</t>
  </si>
  <si>
    <t xml:space="preserve">Servicios de proteccion guardas de seguridad </t>
  </si>
  <si>
    <t>Otros servicios de seguridad</t>
  </si>
  <si>
    <t>Servicios de desinfeccion y exterminacion</t>
  </si>
  <si>
    <t>Servicios de limpieza de ventanas</t>
  </si>
  <si>
    <t>Servicios de limpieza general</t>
  </si>
  <si>
    <t>Servicios especializados de limpieza</t>
  </si>
  <si>
    <t>Servicios de empaque</t>
  </si>
  <si>
    <t>Servicios de reserva venta y reventa de tiquetes para transporte</t>
  </si>
  <si>
    <t>Servicios de reserva de alojamiento</t>
  </si>
  <si>
    <t>Servicios de intercambio de tiempo compartido</t>
  </si>
  <si>
    <t>Servicios de reserva de cruceros</t>
  </si>
  <si>
    <t>Servicios de reserva y venta de paquetes turisticos propios</t>
  </si>
  <si>
    <t xml:space="preserve">Servicios de reserva venta y reventa de paquetes turisticos de terceros comision </t>
  </si>
  <si>
    <t>Servicios de reserva venta y reventa de entradas a centros de convenciones centros de congresos y salas de exposiciones</t>
  </si>
  <si>
    <t>Servicios de reserva venta y reventa de entradas para eventos servicios de entretenimiento y esparcimiento y otros servicios de reserva</t>
  </si>
  <si>
    <t>Servicios de operadores turisticos</t>
  </si>
  <si>
    <t>Servicios de guias de turismo</t>
  </si>
  <si>
    <t>Servicios de promocion turistica y de informacion al visitante</t>
  </si>
  <si>
    <t>Servicios de informacion crediticia</t>
  </si>
  <si>
    <t>Servicios de agencias de cobranza</t>
  </si>
  <si>
    <t xml:space="preserve">Servicios de centros de llamadas telefonicas call center </t>
  </si>
  <si>
    <t>Otros servicios auxiliares por telefono</t>
  </si>
  <si>
    <t>Servicios administrativos combinados de oficina</t>
  </si>
  <si>
    <t>Servicios de copia y reproduccion</t>
  </si>
  <si>
    <t>Servicios de compilacion de listas para envios por correo</t>
  </si>
  <si>
    <t>Servicios de envio</t>
  </si>
  <si>
    <t>Servicios de preparacion de documentos y otros servicios especializados de apoyo a oficina</t>
  </si>
  <si>
    <t>Servicios de organizacion y asistencia de convenciones</t>
  </si>
  <si>
    <t>Servicios de organizacion y asistencia de ferias comerciales</t>
  </si>
  <si>
    <t>Servicios de mantenimiento y cuidado del paisaje</t>
  </si>
  <si>
    <t>Otros servicios de informacion</t>
  </si>
  <si>
    <t xml:space="preserve">Otros servicios de apoyo n c p </t>
  </si>
  <si>
    <t>Servicios agricolas posteriores a la cosecha</t>
  </si>
  <si>
    <t>Servicios de tratamiento de semillas</t>
  </si>
  <si>
    <t>Servicios de produccion de cultivos agricolas transitorios con insumos que son propiedad de otros</t>
  </si>
  <si>
    <t>Servicios de produccion de cultivos agricolas permanentes con insumos que son propiedad de otros</t>
  </si>
  <si>
    <t>Servicios de propagacion de plantas con insumos que son propiedad de otros</t>
  </si>
  <si>
    <t>Otros servicios de apoyo a la produccion de cultivos</t>
  </si>
  <si>
    <t>Servicios de cria de animales de granja con insumos que son propiedad de otros</t>
  </si>
  <si>
    <t>Servicios de apoyo a la cria de animales de granja</t>
  </si>
  <si>
    <t>Otros servicios de cria de animales</t>
  </si>
  <si>
    <t>Servicios de caza con recursos que son propiedad de otros</t>
  </si>
  <si>
    <t>Servicios de apoyo a la caza</t>
  </si>
  <si>
    <t>Servicios de apoyo a la silvicultura y extraccion de madera</t>
  </si>
  <si>
    <t>Servicios de silvicultura con insumos que son propiedad de otros</t>
  </si>
  <si>
    <t>Servicios de extraccion de madera con insumos que son propiedad de otros</t>
  </si>
  <si>
    <t>Servicios de pesca maritima con recursos que son propiedad de otros</t>
  </si>
  <si>
    <t>Servicios de acuicultura maritima con insumos que son propiedad de otros</t>
  </si>
  <si>
    <t>Servicios de apoyo a la pesca maritima</t>
  </si>
  <si>
    <t>Servicios de apoyo a la acuicultura maritima</t>
  </si>
  <si>
    <t>Servicios de pesca en agua dulce con recursos que son propiedad de otros</t>
  </si>
  <si>
    <t>Servicios de acuicultura en agua dulce con insumos que son propiedad de otros</t>
  </si>
  <si>
    <t>Servicios de apoyo a la pesca en agua dulce</t>
  </si>
  <si>
    <t>Servicios de apoyo a la acuicultura en agua dulce</t>
  </si>
  <si>
    <t>Servicios de apoyo a la extraccion de petroleo y gas</t>
  </si>
  <si>
    <t>Servicios de apoyo a otras minerias</t>
  </si>
  <si>
    <t>Servicios de extraccion de petroleo con recursos que son propiedad de otros</t>
  </si>
  <si>
    <t>Servicios de extraccion de gas con recursos que son propiedad de otros</t>
  </si>
  <si>
    <t>Servicios de extraccion de carbon de piedra con recursos que son propiedad de otros</t>
  </si>
  <si>
    <t>Servicios de extraccion de carbon lignito con recursos que son propiedad de otros</t>
  </si>
  <si>
    <t>Servicios de extraccion de minerales de hierro con recursos que son propiedad de otros</t>
  </si>
  <si>
    <t>Servicios de extraccion de minerales de uranio y torio con recursos que son propiedad de otros</t>
  </si>
  <si>
    <t>Servicios de extraccion de oro y otros metales preciosos con recursos que son propiedad de otros</t>
  </si>
  <si>
    <t>Servicios de extraccion de minerales de niquel con recursos que son propiedad de otros</t>
  </si>
  <si>
    <t>Servicios de extraccion de otros minerales metaliferos n c p  con recursos que son propiedad de otros</t>
  </si>
  <si>
    <t>Servicios de extraccion de piedra arena arcillas comunes yeso y anhidrita con recursos que son propiedad de otros</t>
  </si>
  <si>
    <t>Servicios de extraccion de arcillas de uso industrial caliza caolin y bentonitas con recursos que son propiedad de otros</t>
  </si>
  <si>
    <t>Servicios de extraccion de esmeraldas piedras preciosas y semipreciosas con recursos que son propiedad de otros</t>
  </si>
  <si>
    <t>Servicios de extraccion de minerales para la fabricacion de abonos y productos quimicos con recursos que son propiedad de otros</t>
  </si>
  <si>
    <t>Servicios de extraccion de halita sal con recursos que son propiedad de otros</t>
  </si>
  <si>
    <t>Servicios de extraccion de otros minerales no metalicos n c p  con recursos que son propiedad de otros</t>
  </si>
  <si>
    <t xml:space="preserve">Servicios de transmision de electricidad a comision o por contrato </t>
  </si>
  <si>
    <t xml:space="preserve">Servicios de distribucion de electricidad a comision o por contrato </t>
  </si>
  <si>
    <t xml:space="preserve">Servicios de distribucion de gas por tuberias a comision o por contrato </t>
  </si>
  <si>
    <t xml:space="preserve">Servicios de distribucion de agua por tuberia a comision o por contrato </t>
  </si>
  <si>
    <t xml:space="preserve">Servicios de distribucion de vapor agua caliente y aire acondicionado suministrados por tuberia a comision o por contrato </t>
  </si>
  <si>
    <t xml:space="preserve">Servicios de distribucion de agua excepto a traves de la red a comision o por contrato </t>
  </si>
  <si>
    <t>Servicio de mantenimiento y reparacion de productos metalicos estructurales y sus partes</t>
  </si>
  <si>
    <t xml:space="preserve">Servicio de mantenimiento y reparacion de depositos cisternas tanques y recipientes de metal  excepto los utilizados para el envase o transporte de mercancias </t>
  </si>
  <si>
    <t xml:space="preserve">Servicio de mantenimiento y reparacion de calderas generadoras de vapor de agua sus partes y piezas  excepto calderas de agua caliente para calefaccion central </t>
  </si>
  <si>
    <t>Servicio de mantenimiento y reparacion de armas y municiones</t>
  </si>
  <si>
    <t xml:space="preserve">Servicio de mantenimiento y reparacion de otros productos metalicos elaborados n c p </t>
  </si>
  <si>
    <t xml:space="preserve">Servicio de mantenimiento y reparacion de equipo de oficina y contabilidad  excepto computadores y equipos perifericos </t>
  </si>
  <si>
    <t>Servicios de mantenimiento y reparacion de computadores y equipos perifericos</t>
  </si>
  <si>
    <t xml:space="preserve">Servicio de mantenimiento y reparacion de vehiculos automotores para transporte publico autobuses y microbuses </t>
  </si>
  <si>
    <t>Servicio de mantenimiento y reparacion de vehiculos automoviles</t>
  </si>
  <si>
    <t xml:space="preserve">Servicio de mantenimiento y reparacion de vehiculos automotores n c p </t>
  </si>
  <si>
    <t>Servicios de mantenimiento y reparacion de motocicletas</t>
  </si>
  <si>
    <t>Servicios de mantenimiento y reparacion de remolques y semirremolques</t>
  </si>
  <si>
    <t>Servicio de mantenimiento y reparacion de embarcaciones mayores</t>
  </si>
  <si>
    <t>Servicio de mantenimiento y reparacion de embarcaciones menores</t>
  </si>
  <si>
    <t xml:space="preserve">Servicio de mantenimiento y reparacion de buques y de otras embarcaciones n c p </t>
  </si>
  <si>
    <t>Servicio de mantenimiento y reparacion de aeronaves sus partes y piezas</t>
  </si>
  <si>
    <t xml:space="preserve">Servicio de mantenimiento y reparacion de aeronaves y naves espaciales n c p </t>
  </si>
  <si>
    <t>Servicio de mantenimiento y reparacion de locomotoras y equipo ferroviario</t>
  </si>
  <si>
    <t xml:space="preserve">Servicio de mantenimiento y reparacion de locomotoras para vias ferreas y tranvias y material rodante n c p </t>
  </si>
  <si>
    <t>Servicio de mantenimiento y reparacion de otro equipo de transporte n c p  excepto vehiculos automotores y motocicletas</t>
  </si>
  <si>
    <t>Servicios de mantenimiento y reparacion de electrodomesticos</t>
  </si>
  <si>
    <t>Mantenimiento y reparacion de avisos luminosos</t>
  </si>
  <si>
    <t>Servicio de mantenimiento y reparacion de motores transformadores y generadores electricos</t>
  </si>
  <si>
    <t>Servicio de mantenimiento y reparacion de aparatos de distribucion y control de la energia electrica</t>
  </si>
  <si>
    <t>Servicio de mantenimiento y reparacion de baterias y acumuladores electricos</t>
  </si>
  <si>
    <t>Servicio de mantenimiento y reparacion de equipos electricos de iluminacion</t>
  </si>
  <si>
    <t xml:space="preserve">Otros servicios de mantenimiento y reparacion de maquinaria y aparatos electricos n c p </t>
  </si>
  <si>
    <t>Servicio de mantenimiento y reparacion de telefonos celulares</t>
  </si>
  <si>
    <t xml:space="preserve">Servicio de mantenimiento y reparacion de equipo de transmision de datos modems y de comunicaciones como enrutadores puentes etc </t>
  </si>
  <si>
    <t>Servicio de mantenimiento de camaras de television y de video de uso comercial</t>
  </si>
  <si>
    <t xml:space="preserve">Servicios de mantenimiento y reparacion de equipos y aparatos de telecomunicaciones n c p </t>
  </si>
  <si>
    <t>Servicio de mantenimiento y reparacion de instrumentos opticos y equipo fotografico</t>
  </si>
  <si>
    <t>Servicio de mantenimiento y reparacion de equipo de irradiacion y equipo electronico de uso medico y terapeutico</t>
  </si>
  <si>
    <t>Servicio de mantenimiento y reparacion de equipo de medicion prueba navegacion y control</t>
  </si>
  <si>
    <t xml:space="preserve">Servicios de mantenimiento y reparacion de equipos electronicos de consumo domestico receptores de radio y television grabadoras de video [VCR DVD etc ] reproductores de CD DVD etc  camaras de video de tipo casero etc </t>
  </si>
  <si>
    <t>Servicio de mantenimiento y reparacion de motores turbinas y partes para motores de combustion interna</t>
  </si>
  <si>
    <t>Servicio de mantenimiento y reparacion de equipos de fuerza hidraulica y de potencia neumatica bombas compresores y valvulas</t>
  </si>
  <si>
    <t>Servicio de mantenimiento y reparacion de cojinetes engranajes trenes de engranaje y elementos de transmision</t>
  </si>
  <si>
    <t>Servicio de mantenimiento y reparacion de hornos hogares y quemadores industriales</t>
  </si>
  <si>
    <t>Servicio de mantenimiento y reparacion de equipo de elevacion y manipulacion y sus partes y piezas</t>
  </si>
  <si>
    <t>Servicio de mantenimiento y reparacion de maquinas formadoras de metal y de herramientas de mano con motor incorporado</t>
  </si>
  <si>
    <t>Servicio de mantenimiento y reparacion de maquinaria y equipo de uso agricola y forestal</t>
  </si>
  <si>
    <t>Servicio de mantenimiento y reparacion de maquinaria y equipo para elaboracion de plastico caucho y productos de plastico y caucho</t>
  </si>
  <si>
    <t>Servicio de mantenimiento y reparacion de maquinaria y equipo de uso metalurgico</t>
  </si>
  <si>
    <t>Servicio de mantenimiento y reparacion de maquinaria y equipo para la elaboracion de alimentos bebidas y tabaco</t>
  </si>
  <si>
    <t>Servicio de mantenimiento y reparacion de maquinaria y equipo para la elaboracion de textiles cuero confecciones y calzado</t>
  </si>
  <si>
    <t>Servicio de mantenimiento y reparacion de maquinaria y equipo para la elaboracion de pasta o pulpa de papel papel carton y de productos de papel y carton</t>
  </si>
  <si>
    <t>Servicio de mantenimiento y reparacion de maquinaria y equipo para la explotacion de la madera y productos de la madera</t>
  </si>
  <si>
    <t>Servicio de mantenimiento y reparacion de maquinaria y equipo para las actividades de impresion</t>
  </si>
  <si>
    <t xml:space="preserve">Servicio de mantenimiento y reparacion de maquinaria y equipo para la elaboracion de productos de la refinacion del petroleo y la elaboracion de productos del petroleo </t>
  </si>
  <si>
    <t>Servicio de mantenimiento y reparacion de maquinaria y equipo para la elaboracion de sustancias y productos quimicos</t>
  </si>
  <si>
    <t>Servicio de mantenimiento y reparacion de maquinaria y equipo para la elaboracion de productos farmaceuticos</t>
  </si>
  <si>
    <t>Servicio de mantenimiento y reparacion de maquinaria y equipo de uso minero</t>
  </si>
  <si>
    <t>Servicio de mantenimiento y reparacion especializado de maquinaria equipo para la elaboracion de plastico caucho productos de plastico y caucho</t>
  </si>
  <si>
    <t>Servicio de mantenimiento y reparacion de instrumentos equipos y aparatos medicos y odontologicos incluido mobiliario  excepto equipo de irradiacion y electronico</t>
  </si>
  <si>
    <t>Servicio de mantenimiento y reparacion de cuartos frios neveras exhibidores muebles y equipos frigorificos similares para uso industrial comercial o de servicio</t>
  </si>
  <si>
    <t xml:space="preserve">Servicio de mantenimiento y reparacion especializado de maquinas de uso especial n c p </t>
  </si>
  <si>
    <t xml:space="preserve">Servicio de mantenimiento y reparacion de maquinas de uso general n c p </t>
  </si>
  <si>
    <t>Servicio de mantenimiento y reparacion de ascensores</t>
  </si>
  <si>
    <t xml:space="preserve">Servicio de mantenimiento y reparacion de otros equipos n c p </t>
  </si>
  <si>
    <t>Servicios de reparacion de calzado y articulos de cuero</t>
  </si>
  <si>
    <t>Servicios de reparacion de relojes y joyas</t>
  </si>
  <si>
    <t>Servicios de reparacion de prendas de vestir y textiles para el hogar</t>
  </si>
  <si>
    <t>Restauracion y reparacion de muebles</t>
  </si>
  <si>
    <t>Servicio de mantenimiento y reparacion de bicicletas y otros velocipedos sin motor</t>
  </si>
  <si>
    <t>Servicio de mantenimiento y reparacion de sillones de ruedas para personas con discapacidad</t>
  </si>
  <si>
    <t>Servicio de reparacion de instrumentos musicales</t>
  </si>
  <si>
    <t xml:space="preserve">Servicio de mantenimiento y reparacion de otros efectos personales y enseres domesticos n c p </t>
  </si>
  <si>
    <t>Servicio de instalacion de productos metalicos estructurales y sus partes</t>
  </si>
  <si>
    <t>Servicio de instalacion de tanques depositos cisternas y recipientes de metal excepto los utilizados para el envase o transporte de mercancias</t>
  </si>
  <si>
    <t>Servicio de instalacion de calderas generadores de vapor excepto calderas de agua caliente para calefaccion central</t>
  </si>
  <si>
    <t xml:space="preserve">Servicio de instalacion de otros productos metalicos elaborados n c p </t>
  </si>
  <si>
    <t>Servicio de instalacion de motores de combustion interna y turbinas</t>
  </si>
  <si>
    <t>Servicio de instalacion de equipos de fuerza hidraulica y de potencia neumatica bombas compresores y valvulas</t>
  </si>
  <si>
    <t>Servicio de instalacion de hornos hogares y quemadores industriales</t>
  </si>
  <si>
    <t>Servicio de instalacion de equipo de elevacion y manipulacion y sus partes y piezas</t>
  </si>
  <si>
    <t>Servicio de instalacion de maquinas formadoras de metal y de herramientas de mano con motor incorporado</t>
  </si>
  <si>
    <t>Servicio de instalacion de cuartos frios neveras exhibidores muebles y equipos frigorificos similares para uso industrial comercial o de servicio</t>
  </si>
  <si>
    <t>Servicio de instalacion de maquinaria y equipo de uso agricola y forestal        </t>
  </si>
  <si>
    <t>Servicio de instalacion de maquinaria y equipo de uso minero</t>
  </si>
  <si>
    <t>Servicio de instalacion de maquinaria y equipo de uso metalurgico</t>
  </si>
  <si>
    <t>Servicio de instalacion de maquinaria y equipo para la elaboracion de alimentos bebidas y tabaco</t>
  </si>
  <si>
    <t>Servicio de instalacion de maquinaria y equipo para la elaboracion de textiles cuero confecciones y calzado</t>
  </si>
  <si>
    <t>Servicio de instalacion de maquinaria y equipo para la elaboracion de pasta o pulpa de papel papel carton y de productos de papel y carton</t>
  </si>
  <si>
    <t>Servicio de instalacion de maquinaria y equipo para la explotacion de la madera y productos de la madera</t>
  </si>
  <si>
    <t>Servicio de instalacion de maquinaria y equipo para las actividades de impresion</t>
  </si>
  <si>
    <t>Servicio de instalacion de maquinaria y equipo para la elaboracion de productos de la refinacion del petroleo y la elaboracion de productos del petroleo</t>
  </si>
  <si>
    <t>Servicio de instalacion de maquinaria y equipo para elaboracion de plastico caucho y productos de plastico y caucho</t>
  </si>
  <si>
    <t>Servicio de instalacion de maquinaria y equipo para la elaboracion de sustancias y productos quimicos</t>
  </si>
  <si>
    <t>Servicio de instalacion de maquinaria y equipo para la elaboracion de productos farmaceuticos</t>
  </si>
  <si>
    <t>Servicio de instalacion de instrumentos equipos y aparatos medicos y odontologicos incluido mobiliario  excepto equipo de irradiacion y electronico</t>
  </si>
  <si>
    <t xml:space="preserve">Servicio de instalacion de maquinas de uso especial n c p </t>
  </si>
  <si>
    <t xml:space="preserve">Servicio de instalacion de maquinas de uso general n c p </t>
  </si>
  <si>
    <t>Servicio de instalacion de unidades centrales de computadoras</t>
  </si>
  <si>
    <t>Servicios de instalacion de computadores personales y equipo periferico</t>
  </si>
  <si>
    <t>Servicio de instalacion de equipo de oficina y de contabilidad excepto computadores</t>
  </si>
  <si>
    <t>Servicio de instalacion de equipos y aparatos de radio television y comunicaciones</t>
  </si>
  <si>
    <t>Servicio de instalacion de equipos de irradiacion y equipo electronico de uso medico y terapeutico</t>
  </si>
  <si>
    <t xml:space="preserve">Otros servicios de instalacion de maquinaria y aparatos electricos n c p </t>
  </si>
  <si>
    <t xml:space="preserve">Servicios de instalacion de otros bienes n c p </t>
  </si>
  <si>
    <t>Servicios de procesamiento de carne</t>
  </si>
  <si>
    <t>Servicios de procesamiento de pescado</t>
  </si>
  <si>
    <t>Servicios de procesamiento de frutas y verduras</t>
  </si>
  <si>
    <t>Servicios de elaboracion de aceites y grasas de origen vegetal y animal</t>
  </si>
  <si>
    <t>Servicios de elaboracion de productos lacteos</t>
  </si>
  <si>
    <t>Tratamientos o procesos asociados con la molienda de cereales</t>
  </si>
  <si>
    <t>Servicios de elaboracion de almidones y productos derivados del almidon</t>
  </si>
  <si>
    <t>Servicios de elaboracion de productos de panaderia</t>
  </si>
  <si>
    <t>Servicios de elaboracion de azucar y panela</t>
  </si>
  <si>
    <t>Servicios de elaboracion de cacao chocolate y productos de confiteria</t>
  </si>
  <si>
    <t>Servicios de elaboracion de macarrones fideos alcuzcuz y productos farinaceos similares</t>
  </si>
  <si>
    <t>Servicios de elaboracion de comidas y platos preparados</t>
  </si>
  <si>
    <t>Servicios de elaboracion de productos de cafe</t>
  </si>
  <si>
    <t xml:space="preserve">Servicios de elaboracion de otros productos alimenticios n c p </t>
  </si>
  <si>
    <t>Servicios de elaboracion de alimentos preparados para animales</t>
  </si>
  <si>
    <t>Servicios de destilacion rectificacion y mezcla de bebidas alcoholicas</t>
  </si>
  <si>
    <t>Servicios de elaboracion de bebidas fermentadas no destiladas</t>
  </si>
  <si>
    <t>Servicios de produccion de malta elaboracion de cervezas y otras bebidas malteadas</t>
  </si>
  <si>
    <t>Servicios de elaboracion de bebidas no alcoholicas produccion de aguas minerales y de otras aguas embotelladas</t>
  </si>
  <si>
    <t>Servicios de elaboracion de productos de tabaco</t>
  </si>
  <si>
    <t>Texturizado de fibras</t>
  </si>
  <si>
    <t>Servicios de tejeduria de productos textiles</t>
  </si>
  <si>
    <t>Acabado y tenido de hilados</t>
  </si>
  <si>
    <t>Acabado tenido y estampado de tejidos n c p de lana</t>
  </si>
  <si>
    <t>Acabado tenido y estampado de tejidos n c p de algodon</t>
  </si>
  <si>
    <t>Acabado tenido y estampado de tejidos n c p de fibras artificiales y sinteticas</t>
  </si>
  <si>
    <t xml:space="preserve">Acabado  tenido estampado y aprestamiento de tejidos n c p </t>
  </si>
  <si>
    <t>Plisado y trabajos analogos</t>
  </si>
  <si>
    <t>Bordado</t>
  </si>
  <si>
    <t>Servicios de fabricacion de tejidos de punto y ganchillo</t>
  </si>
  <si>
    <t>Servicios de confeccion de articulos con materiales textiles</t>
  </si>
  <si>
    <t>Servicios de fabricacion de tapetes y alfombras para pisos</t>
  </si>
  <si>
    <t>Servicios de fabricacion de cuerdas cordeles bramantes y redes</t>
  </si>
  <si>
    <t xml:space="preserve">Servicios de fabricacion de otros articulos textiles n c p </t>
  </si>
  <si>
    <t xml:space="preserve">Servicios de fabricacion de prendas de vestir excepto prendas de piel </t>
  </si>
  <si>
    <t>Servicios de fabricacion de articulos de piel</t>
  </si>
  <si>
    <t>Servicios de fabricacion de articulos de punto y ganchillo</t>
  </si>
  <si>
    <t>Tenido y acabado de cueros curtidos</t>
  </si>
  <si>
    <t>Servicios de fabricacion de maletas bolsos de mano y articulos similares elaborados en cuero</t>
  </si>
  <si>
    <t>Guarnecido y punteado de calzado</t>
  </si>
  <si>
    <t>Inmunizacion de maderas</t>
  </si>
  <si>
    <t>Servicios de fabricacion de hojas de madera para enchapado y paneles de madera</t>
  </si>
  <si>
    <t>Servicios de fabricacion de partes y piezas de carpinteria</t>
  </si>
  <si>
    <t>Servicios de fabricacion de recipientes de madera</t>
  </si>
  <si>
    <t>Otros servicios de fabricacion de productos de la madera</t>
  </si>
  <si>
    <t>Servicios de fabricacion de pulpa papel y carton</t>
  </si>
  <si>
    <t>Servicios de fabricacion de papel y carton corrugado</t>
  </si>
  <si>
    <t>Servicios de fabricacion de otros articulos de papel</t>
  </si>
  <si>
    <t>Servicios de fabricacion de productos de horno de coque</t>
  </si>
  <si>
    <t>Servicios de fabricacion de productos de la refinacion del petroleo</t>
  </si>
  <si>
    <t>Servicios de mezcla de combustibles</t>
  </si>
  <si>
    <t>Servicios de fabricacion de productos quimicos basicos</t>
  </si>
  <si>
    <t>Servicios de fabricacion de abonos y compuestos nitrogenados</t>
  </si>
  <si>
    <t>Servicios de fabricacion de plasticos en formas primarias</t>
  </si>
  <si>
    <t>Servicios de fabricacion de caucho sintetico en formas primarias</t>
  </si>
  <si>
    <t>Servicios de fabricacion de plaguicidas y otros productos quimicos de uso agropecuario</t>
  </si>
  <si>
    <t>Servicios de fabricacion de pinturas barnices y revestimientos similares tintas para impresion y masillas</t>
  </si>
  <si>
    <t>Servicios de fabricacion de jabones y detergentes preparados para limpiar y pulir perfumes y preparados de tocador</t>
  </si>
  <si>
    <t xml:space="preserve">Servicios de fabricacion de otros productos quimicos n c p </t>
  </si>
  <si>
    <t>Servicios de fabricacion de fibras sinteticas y artificiales</t>
  </si>
  <si>
    <t>Servicios de fabricacion de productos farmaceuticos</t>
  </si>
  <si>
    <t>Servicios de fabricacion de llantas y neumaticos de caucho</t>
  </si>
  <si>
    <t>Servicios de reencauche de llantas usadas</t>
  </si>
  <si>
    <t xml:space="preserve">Servicios de fabricacion de formas basicas de caucho y otros productos de caucho n c p </t>
  </si>
  <si>
    <t>Servicios de fabricacion de formas basicas de plastico</t>
  </si>
  <si>
    <t xml:space="preserve">Servicios de fabricacion de articulos de plastico n c p </t>
  </si>
  <si>
    <t>Talla y decorado de vidrio</t>
  </si>
  <si>
    <t>Servicios de fabricacion de productos refractarios</t>
  </si>
  <si>
    <t>Servicios de fabricacion de materiales para la construccion hechos de arcilla</t>
  </si>
  <si>
    <t>Decorado de ceramica</t>
  </si>
  <si>
    <t>Servicios de fabricacion de cemento cal y yeso</t>
  </si>
  <si>
    <t>Servicios de fabricacion de articulos de hormigon cemento y yeso</t>
  </si>
  <si>
    <t>Servicios de corte tallado y acabado de piedra</t>
  </si>
  <si>
    <t xml:space="preserve">Servicios de fabricacion de otros productos minerales no metalicos n c p </t>
  </si>
  <si>
    <t>Servicios de fabricacion de productos industriales basicos de hierro y acero</t>
  </si>
  <si>
    <t>Servicios de fabricacion de productos industriales basicos de metales preciosos y otros metales no ferrosos</t>
  </si>
  <si>
    <t>Servicios de fabricacion de productos metalicos estructurales</t>
  </si>
  <si>
    <t>Servicio de fabricacion de tanques depositos y contenedores de metal</t>
  </si>
  <si>
    <t>Servicios de fabricacion de generadores de vapor</t>
  </si>
  <si>
    <t>Servicios de fabricacion de armas y municiones</t>
  </si>
  <si>
    <t>Esmaltado de metales comunes</t>
  </si>
  <si>
    <t>Enchapado y revestimiento de metales comunes</t>
  </si>
  <si>
    <t>Galvanizado de metales comunes</t>
  </si>
  <si>
    <t>Cromado niquelado y electrobrillado de metales comunes</t>
  </si>
  <si>
    <t>Temple de metales</t>
  </si>
  <si>
    <t>Anodizacion</t>
  </si>
  <si>
    <t>Servicio de mecanizado fresado y torneado de piezas metalicas</t>
  </si>
  <si>
    <t>Servicio de corte con laser o agua piezas principalmente metalicas</t>
  </si>
  <si>
    <t>Servicio de marcado o grabado con laser de piezas principalmente metalicas</t>
  </si>
  <si>
    <t>Otros servicios de corte excepto laser o agua de piezas principalmente metalicas</t>
  </si>
  <si>
    <t>Servicios de fabricacion de articulos de cuchilleria herramientas de mano y articulos de ferreteria</t>
  </si>
  <si>
    <t xml:space="preserve">Servicios de fabricacion de otros productos elaborados de metal n c p </t>
  </si>
  <si>
    <t>Servicios de fabricacion de tarjetas y componentes electronicos</t>
  </si>
  <si>
    <t>Fabricacion y ensamble de computadores y microcomputadores</t>
  </si>
  <si>
    <t>Servicios de fabricacion de equipos de comunicacion</t>
  </si>
  <si>
    <t>Servicios de fabricacion de productos electronicos de consumo</t>
  </si>
  <si>
    <t>Servicios de fabricacion de equipos de medicion prueba navegacion y control</t>
  </si>
  <si>
    <t>Servicios de fabricacion de relojes y relojes de pulsera</t>
  </si>
  <si>
    <t>Servicios de fabricacion de equipos de irradiacion electromedicos y electroterapeuticos</t>
  </si>
  <si>
    <t>Servicios de fabricacion de instrumentos opticos y equipo fotografico</t>
  </si>
  <si>
    <t>Servicios de fabricacion de medios magneticos y opticos</t>
  </si>
  <si>
    <t>Servicios de fabricacion de motores electricos generadores transformadores y aparatos de distribucion y control de la electricidad</t>
  </si>
  <si>
    <t>Servicios de fabricacion de baterias y acumuladores</t>
  </si>
  <si>
    <t>Servicios de fabricacion de cable de fibra optica</t>
  </si>
  <si>
    <t>Servicios de fabricacion de otros alambres y cables electronicos y electricos</t>
  </si>
  <si>
    <t>Servicios de fabricacion de dispositivos de cableado</t>
  </si>
  <si>
    <t>Servicios de fabricacion de equipo de iluminacion electrica</t>
  </si>
  <si>
    <t>Servicios de fabricacion de electrodomesticos</t>
  </si>
  <si>
    <t>Servicios de fabricacion de otros equipos electricos</t>
  </si>
  <si>
    <t>Reconstruccion de partes para motores de vehiculos livianos</t>
  </si>
  <si>
    <t>Reconstruccion de partes para motores de maquinaria pesada</t>
  </si>
  <si>
    <t>Reconstruccion de calderas y motores marinos</t>
  </si>
  <si>
    <t>Servicios de fabricacion de equipos de potencia hidraulica y neumatica</t>
  </si>
  <si>
    <t>Servicios de fabricacion de otras bombas compresores grifos y valvulas</t>
  </si>
  <si>
    <t>Servicios de fabricacion de cojinetes engranajes trenes de engranaje y piezas de transmision</t>
  </si>
  <si>
    <t>Servicios de fabricacion de hornos hogares y quemadores industriales</t>
  </si>
  <si>
    <t>Servicios de fabricacion de equipos de elevacion y manipulacion</t>
  </si>
  <si>
    <t xml:space="preserve">Servicios de fabricacion de maquinaria y equipo para oficina excepto computadores y equipo periferico </t>
  </si>
  <si>
    <t>Servicios de fabricacion de herramientas manuales con motor</t>
  </si>
  <si>
    <t xml:space="preserve">Servicios de fabricacion de otros tipos de maquinaria y equipo de uso general n c p </t>
  </si>
  <si>
    <t>Servicios de fabricacion de maquinaria agricola y forestal</t>
  </si>
  <si>
    <t>Reconstruccion de maquinas herramientas para cortar y conformar metales</t>
  </si>
  <si>
    <t>Servicios de fabricacion de maquinaria para la metalurgia</t>
  </si>
  <si>
    <t>Servicios de fabricacion de maquinaria para la explotacion de minas y canteras y para obras de construccion</t>
  </si>
  <si>
    <t>Servicios de fabricacion de maquinaria para el procesamiento de alimentos bebidas y tabaco</t>
  </si>
  <si>
    <t>Reconstruccion de maquinas para textiles</t>
  </si>
  <si>
    <t xml:space="preserve">Reconstruccion de maquinaria industrial n c p </t>
  </si>
  <si>
    <t>Ensamble de unidades C K D para automoviles</t>
  </si>
  <si>
    <t>Ensamble de unidades C K D para vehiculos pesados</t>
  </si>
  <si>
    <t>Reconstruccion de motores para vehiculos automotores</t>
  </si>
  <si>
    <t>Blindaje de partes y piezas para vehiculos automotores</t>
  </si>
  <si>
    <t>Reconstruccion de partes n c p para vehiculos automotores</t>
  </si>
  <si>
    <t>Servicios de construccion de barcos y de estructuras flotantes</t>
  </si>
  <si>
    <t>Reconstruccion de embarcaciones mayores</t>
  </si>
  <si>
    <t>Servicios de fabricacion de locomotoras y de material rodante para ferrocarriles</t>
  </si>
  <si>
    <t>Ensamble de aeronaves</t>
  </si>
  <si>
    <t>Reconstruccion de aeronaves</t>
  </si>
  <si>
    <t>Servicios de fabricacion de vehiculos militares de combate</t>
  </si>
  <si>
    <t>Servicios de fabricacion de motocicletas</t>
  </si>
  <si>
    <t>Servicios de fabricacion de bicicletas y sillas de ruedas para personas con discapacidad</t>
  </si>
  <si>
    <t xml:space="preserve">Servicios de fabricacion de otros equipos de transporte n c p </t>
  </si>
  <si>
    <t>Acabado de muebles</t>
  </si>
  <si>
    <t>Tapizado de muebles</t>
  </si>
  <si>
    <t>Servicios de fabricacion de joyas</t>
  </si>
  <si>
    <t>Servicios de fabricacion de bisuteria</t>
  </si>
  <si>
    <t>Servicios de fabricacion de instrumentos musicales</t>
  </si>
  <si>
    <t>Servicios de fabricacion de articulos y equipo para la practica del deporte</t>
  </si>
  <si>
    <t>Servicios de fabricacion de juegos y juguetes</t>
  </si>
  <si>
    <t>Talla de lentes oftalmicos incluye los de contacto</t>
  </si>
  <si>
    <t xml:space="preserve">Tratamientos especiales a lentes oftalmologicos antirreflejo antirrayado etc </t>
  </si>
  <si>
    <t>Metalizacion de articulos de plastico y de vidrio</t>
  </si>
  <si>
    <t>Reproduccion de pinturas originales grabados y similares</t>
  </si>
  <si>
    <t>Servicios de impresion litografica en hojalata</t>
  </si>
  <si>
    <t>Servicios de impresion litografica en plastico</t>
  </si>
  <si>
    <t xml:space="preserve">Servicios de estereotipia y analogos n c p </t>
  </si>
  <si>
    <t xml:space="preserve">Servicios de serigrafia Screen n c p </t>
  </si>
  <si>
    <t xml:space="preserve">Servicio de estampacion de prendas n c p </t>
  </si>
  <si>
    <t xml:space="preserve">Servicios de impresion litografica n c p </t>
  </si>
  <si>
    <t xml:space="preserve">Servicios de heliografia n c p </t>
  </si>
  <si>
    <t xml:space="preserve">Servicios de tipografia n c p </t>
  </si>
  <si>
    <t>Trabajos de fotomecanica y analogos</t>
  </si>
  <si>
    <t>Empastado de libros</t>
  </si>
  <si>
    <t>Servicio de plastificacion y laminacion</t>
  </si>
  <si>
    <t>Servicio de barnizado</t>
  </si>
  <si>
    <t xml:space="preserve">Otros trabajos de encuadernacion n c p </t>
  </si>
  <si>
    <t>Servicios de reproduccion de materiales grabados</t>
  </si>
  <si>
    <t>Servicio de corte de formas basicas de material plastico</t>
  </si>
  <si>
    <t>Servicio de corte de articulos de material plastico</t>
  </si>
  <si>
    <t xml:space="preserve">Servicios de fundicion de hierro y acero </t>
  </si>
  <si>
    <t>Servicios de fundicion de metales no ferrosos</t>
  </si>
  <si>
    <t>Servicio forjado de metales</t>
  </si>
  <si>
    <t>Servicio de prensado estampado y laminado de metales</t>
  </si>
  <si>
    <t>Servicio de pulvimetalurgia</t>
  </si>
  <si>
    <t>Servicios de recuperacion de desechos metalicos reciclaje  a comision o por contrato</t>
  </si>
  <si>
    <t>Servicios de recuperacion de desechos no metalicos a comision o por contrato</t>
  </si>
  <si>
    <t>Servicios legislativos de la administracion publica</t>
  </si>
  <si>
    <t>Servicios ejecutivos de la administracion publica</t>
  </si>
  <si>
    <t>Servicios financieros y fiscales de la administracion publica</t>
  </si>
  <si>
    <t>Servicios de planificacion economica social y estadistica de la administracion publica</t>
  </si>
  <si>
    <t>Servicios gubernamentales de investigacion y desarrollo</t>
  </si>
  <si>
    <t xml:space="preserve">Servicios de los organos de control y otras instituciones </t>
  </si>
  <si>
    <t xml:space="preserve">Otros servicios de la administracion publica n c p </t>
  </si>
  <si>
    <t>Servicios de la administracion publica relacionados con la educacion</t>
  </si>
  <si>
    <t>Servicios de la administracion publica relacionados con la salud</t>
  </si>
  <si>
    <t>Servicios de la administracion publica relacionados con la vivienda e infraestructura de servicios publicos</t>
  </si>
  <si>
    <t>Servicios de la administracion publica relacionados con la recreacion la cultura y la religion</t>
  </si>
  <si>
    <t>Servicios de la administracion publica relacionados con la agricultura silvicultura pesca y caza</t>
  </si>
  <si>
    <t>Servicios de la administracion publica relacionados con la energia y los combustibles</t>
  </si>
  <si>
    <t>Servicios de la administracion publica relacionados con la industria la construccion y los recursos minerales</t>
  </si>
  <si>
    <t>Servicios de la administracion publica relacionados con el transporte y las comunicaciones</t>
  </si>
  <si>
    <t xml:space="preserve">Servicios de la administracion publica relacionados con hoteles restaurantes preparacion distribucion y comercio de comidas catering </t>
  </si>
  <si>
    <t>Servicios de la administracion publica relacionados con el turismo</t>
  </si>
  <si>
    <t>Servicios de la administracion publica relacionados con proyectos de desarrollo de uso multiple</t>
  </si>
  <si>
    <t>Servicios de la administracion publica relacionados con asuntos economicos comerciales y laborales</t>
  </si>
  <si>
    <t>Servicios administrativos relacionados con los trabajadores estatales</t>
  </si>
  <si>
    <t xml:space="preserve">Otros servicios administrativos del gobierno n c p </t>
  </si>
  <si>
    <t>Servicios de la administracion publica relacionados con asuntos de la politica exterior servicios diplomaticos y consulares</t>
  </si>
  <si>
    <t>Servicios relacionados con la ayuda economica internacional</t>
  </si>
  <si>
    <t>Servicios relacionados con la ayuda militar extranjera</t>
  </si>
  <si>
    <t>Servicios de defensa militar</t>
  </si>
  <si>
    <t>Servicios de defensa civil</t>
  </si>
  <si>
    <t>Servicios de policia y proteccion contra incendios</t>
  </si>
  <si>
    <t>Servicios administrativos relacionados con los tribunales de justicia</t>
  </si>
  <si>
    <t>Servicios administrativos relacionados con la reclusion y rehabilitacion de delincuentes</t>
  </si>
  <si>
    <t>Servicios de la administracion publica relacionados con otros asuntos de orden publico y seguridad</t>
  </si>
  <si>
    <t>Servicios administrativos de la seguridad social obligatoria relacionados con los esquemas de proteccion por enfermedad maternidad o invalidez temporal</t>
  </si>
  <si>
    <t>Servicios administrativos relacionados con los planes de pensiones para empleados del gobierno y las prestaciones por vejez invalidez o sobrevivientes administrados por los esquemas de seguridad social obligatoria distintas de las prestaciones de los empl</t>
  </si>
  <si>
    <t>Servicios de educacion inicial</t>
  </si>
  <si>
    <t>Servicios de educacion preescolar</t>
  </si>
  <si>
    <t>Servicios de educacion basica primaria</t>
  </si>
  <si>
    <t>Servicios de educacion basica secundaria general</t>
  </si>
  <si>
    <t>Servicios de educacion media academica</t>
  </si>
  <si>
    <t>Servicios de educacion media tecnica vocacional</t>
  </si>
  <si>
    <t>Servicios de educacion postsecundaria no superior</t>
  </si>
  <si>
    <t>Servicios de educacion superior nivel pregrado tecnica profesional y tecnologica</t>
  </si>
  <si>
    <t>Servicios de educacion superior nivel pregrado universitaria</t>
  </si>
  <si>
    <t>Servicios de educacion superior nivel posgrado en especializacion</t>
  </si>
  <si>
    <t>Servicios de educacion superior nivel posgrado en maestria</t>
  </si>
  <si>
    <t>Servicios de educacion superior nivel posgrado en doctorado y posdoctorado</t>
  </si>
  <si>
    <t>Servicios de educacion artistica y cultural</t>
  </si>
  <si>
    <t>Servicios de educacion deportiva y de recreacion</t>
  </si>
  <si>
    <t>Servicios de educacion para la formacion y el trabajo</t>
  </si>
  <si>
    <t xml:space="preserve">Otros tipos de servicios educativos y de formacion n c p </t>
  </si>
  <si>
    <t>Servicios de apoyo educativo</t>
  </si>
  <si>
    <t>Servicios quirurgicos a pacientes hospitalizados</t>
  </si>
  <si>
    <t>Servicios de ginecologia y obstetricia a pacientes hospitalizados</t>
  </si>
  <si>
    <t>Servicios psiquiatricos a pacientes hospitalizados</t>
  </si>
  <si>
    <t>Otros servicios para pacientes hospitalizados</t>
  </si>
  <si>
    <t>Servicios medicos generales</t>
  </si>
  <si>
    <t>Servicios medicos especializados</t>
  </si>
  <si>
    <t>Servicios odontologicos</t>
  </si>
  <si>
    <t>Servicios de parto y afines</t>
  </si>
  <si>
    <t>Servicios de enfermeria</t>
  </si>
  <si>
    <t>Servicios fisioterapeuticos</t>
  </si>
  <si>
    <t>Servicios de ambulancia</t>
  </si>
  <si>
    <t>Servicios de laboratorio</t>
  </si>
  <si>
    <t>Servicios de diagnostico de imagenes</t>
  </si>
  <si>
    <t>Servicios de bancos de sangre organos y esperma</t>
  </si>
  <si>
    <t xml:space="preserve">Otros servicios sanitarios n c p </t>
  </si>
  <si>
    <t>Servicios residenciales de salud distintos a los prestados en hospitales</t>
  </si>
  <si>
    <t>Servicios de atencion residencial para personas mayores</t>
  </si>
  <si>
    <t>Servicios de atencion residencial para personas jovenes con discapacidad</t>
  </si>
  <si>
    <t>Servicios de atencion residencial para adultos con discapacidad</t>
  </si>
  <si>
    <t>Servicios de atencion residencial para ninos con retraso mental enfermedad mental o abuso de sustancias psicoactivas</t>
  </si>
  <si>
    <t>Otros servicios sociales con alojamiento para ninos</t>
  </si>
  <si>
    <t>Servicios de atencion residencial para adultos con retraso mental enfermedad mental o abuso de sustancias</t>
  </si>
  <si>
    <t>Otros servicios sociales con alojamiento para adultos</t>
  </si>
  <si>
    <t>Servicios de rehabilitacion profesional para personas con discapacidad</t>
  </si>
  <si>
    <t>Servicios de rehabilitacion profesional para personas desempleadas</t>
  </si>
  <si>
    <t>Otros servicios sociales sin alojamiento para personas mayores</t>
  </si>
  <si>
    <t>Otros servicios sociales sin alojamiento para ninos con discapacidad</t>
  </si>
  <si>
    <t>Otros servicios sociales sin alojamiento para adultos con discapacidad</t>
  </si>
  <si>
    <t>Otros servicios sociales sin alojamiento</t>
  </si>
  <si>
    <t>Servicios de alcantarillado y tratamiento de aguas residuales</t>
  </si>
  <si>
    <t>Servicios de limpieza y vaciado de tanques septicos</t>
  </si>
  <si>
    <t>Servicios de recoleccion de desechos hospitalarios y otros desechos biologicos peligrosos</t>
  </si>
  <si>
    <t xml:space="preserve">Servicios de recoleccion de desechos peligrosos de origen industrial excepto hospitalarios y otros desechos biologicos peligrosos </t>
  </si>
  <si>
    <t>Servicios de recoleccion de otros desechos peligrosos</t>
  </si>
  <si>
    <t>Servicios de recoleccion de materiales reciclables no peligrosos residenciales</t>
  </si>
  <si>
    <t>Servicios de recoleccion de otros materiales reciclables no peligrosos</t>
  </si>
  <si>
    <t>Servicios generales de recoleccion de desechos residenciales</t>
  </si>
  <si>
    <t>Servicios generales de recoleccion de otros desechos</t>
  </si>
  <si>
    <t>Servicios de preparacion consolidacion y almacenamiento de desechos peligrosos</t>
  </si>
  <si>
    <t>Servicios de desguace de buques restos de naufragios y otros desmantelamientos</t>
  </si>
  <si>
    <t>Servicios de preparacion consolidacion y almacenamiento de materiales reciclables no peligrosos</t>
  </si>
  <si>
    <t>Servicios de preparacion consolidacion y almacenamiento de otros desechos no peligrosos</t>
  </si>
  <si>
    <t>Servicios de tratamiento de desechos peligrosos</t>
  </si>
  <si>
    <t>Servicios de disposicion de desechos peligrosos</t>
  </si>
  <si>
    <t>Servicios de rellenos sanitarios para desechos no peligrosos</t>
  </si>
  <si>
    <t>Otros servicios de relleno sanitario para desechos no peligrosos</t>
  </si>
  <si>
    <t>Incineracion de desechos no peligrosos</t>
  </si>
  <si>
    <t>Otros servicios de tratamiento y disposicion de desechos no peligrosos</t>
  </si>
  <si>
    <t>Servicio de descontaminacion y limpieza del aire en establecimientos</t>
  </si>
  <si>
    <t>Servicio de descontaminacion de establecimientos y limpieza de agua superficial</t>
  </si>
  <si>
    <t>Servicio de descontaminacion de establecimientos y limpieza de suelos y aguas subterraneas</t>
  </si>
  <si>
    <t xml:space="preserve">Servicios de medicion control y monitoreo y otros servicios de descontaminacion en establecimientos n c p </t>
  </si>
  <si>
    <t>Servicio de descontaminacion a edificaciones</t>
  </si>
  <si>
    <t xml:space="preserve">Otros servicios de descontaminacion n c p </t>
  </si>
  <si>
    <t>Servicios de barrido de calles y remocion de nieve</t>
  </si>
  <si>
    <t>Otros servicios de saneamiento</t>
  </si>
  <si>
    <t xml:space="preserve">Otros servicios de proteccion del medio ambiente n c p </t>
  </si>
  <si>
    <t>Servicios proporcionados por organizaciones gremiales comerciales y de empleadores</t>
  </si>
  <si>
    <t>Servicios proporcionados por organizaciones de profesionales</t>
  </si>
  <si>
    <t>Servicios proporcionados por sindicatos</t>
  </si>
  <si>
    <t>Servicios religiosos</t>
  </si>
  <si>
    <t>Servicios proporcionados por organizaciones politicas</t>
  </si>
  <si>
    <t>Servicios proporcionados por organizaciones de derechos humanos</t>
  </si>
  <si>
    <t>Servicios proporcionados por grupos defensores ambientalistas</t>
  </si>
  <si>
    <t>Otros servicios defensores de grupos especiales</t>
  </si>
  <si>
    <t>Otros servicios de apoyo para el mejoramiento del comportamiento civico y de las infraestructuras comunitarias</t>
  </si>
  <si>
    <t>Servicios suministrados por asociaciones juveniles</t>
  </si>
  <si>
    <t xml:space="preserve">Servicios de otorgamiento de apoyo economico no reembolsable subvenciones </t>
  </si>
  <si>
    <t xml:space="preserve">Asociaciones culturales y recreativas excepto las asociaciones deportivas o de juegos </t>
  </si>
  <si>
    <t>Otras organizaciones civicas y sociales</t>
  </si>
  <si>
    <t xml:space="preserve">Otros servicios suministrados por asociaciones n c p </t>
  </si>
  <si>
    <t>Servicios de grabacion de sonido excepto los servicios de grabacion en vivo</t>
  </si>
  <si>
    <t>Servicios de grabacion en vivo</t>
  </si>
  <si>
    <t>Servicios de grabacion de sonidos originales</t>
  </si>
  <si>
    <t>Servicios de diseno produccion y edicion de sonido</t>
  </si>
  <si>
    <t>Servicios de postproduccion sonora y musical</t>
  </si>
  <si>
    <t>Servicios de distribucion de productos musicales</t>
  </si>
  <si>
    <t>Servicios de produccion de peliculas cinematograficas videos y programas de television</t>
  </si>
  <si>
    <t>Servicios de produccion de programas de radio</t>
  </si>
  <si>
    <t>Servicios de producciones originales de peliculas cinematograficas videos programas de television y radio</t>
  </si>
  <si>
    <t>Servicios de edicion audiovisual</t>
  </si>
  <si>
    <t>Servicios maestros de transferencia y duplicacion</t>
  </si>
  <si>
    <t>Servicios de restauracion digital y correccion de color</t>
  </si>
  <si>
    <t>Servicios de efectos visuales</t>
  </si>
  <si>
    <t>Servicios de animacion</t>
  </si>
  <si>
    <t>Servicios de titulos y subtitulos</t>
  </si>
  <si>
    <t>Servicios de diseno y edicion de sonido para obras audiovisuales</t>
  </si>
  <si>
    <t>Otros servicios de postproduccion</t>
  </si>
  <si>
    <t>Servicios de distribucion de programas de television peliculas cinematograficas y videos</t>
  </si>
  <si>
    <t>Servicios de exhibicion de peliculas cinematograficas</t>
  </si>
  <si>
    <t>Servicios de promocion y gestion de actividades de artes escenicas</t>
  </si>
  <si>
    <t>Servicios de produccion y presentacion de actividades de artes escenicas</t>
  </si>
  <si>
    <t>Servicios de funcionamiento de instalaciones e infraestructura cultural para presentaciones artisticas</t>
  </si>
  <si>
    <t>Otros servicios de artes escenicas eventos culturales y de entretenimiento en vivo</t>
  </si>
  <si>
    <t>Servicios de artistas interpretes</t>
  </si>
  <si>
    <t>Servicios de autores compositores escultores y otros artistas excepto los artistas interpretes</t>
  </si>
  <si>
    <t xml:space="preserve">Obras originales de autores compositores y otros artistas excepto de interpretes pintores y escultores </t>
  </si>
  <si>
    <t>Servicios de museos excepto los servicios de preservacion de lugares y edificios historicos</t>
  </si>
  <si>
    <t>Servicios de preservacion de lugares y edificios historicos</t>
  </si>
  <si>
    <t>Servicios de jardines botanicos y zoologicos</t>
  </si>
  <si>
    <t>Servicios de reservas naturales incluidos los servicios de conservacion de la fauna silvestre</t>
  </si>
  <si>
    <t>Servicios de promocion de eventos deportivos y recreativos</t>
  </si>
  <si>
    <t>Servicios de clubes deportivos</t>
  </si>
  <si>
    <t>Servicios de funcionamiento de instalaciones deportivas y recreativas</t>
  </si>
  <si>
    <t>Otros servicios deportivos y recreativos</t>
  </si>
  <si>
    <t>Servicios de atletas</t>
  </si>
  <si>
    <t>Servicios de apoyo relacionados con el deporte y la recreacion</t>
  </si>
  <si>
    <t>Servicios de parques de diversiones y atracciones similares</t>
  </si>
  <si>
    <t xml:space="preserve">Servicios de juegos de azar en linea on line </t>
  </si>
  <si>
    <t>Otros servicios de apuestas y juegos de azar</t>
  </si>
  <si>
    <t>Servicios de maquinas recreativas que funcionan con monedas</t>
  </si>
  <si>
    <t xml:space="preserve">Otros servicios de diversion y entretenimiento n c p </t>
  </si>
  <si>
    <t>Servicios de maquinas de lavanderia que funcionan con monedas</t>
  </si>
  <si>
    <t xml:space="preserve">Servicios de limpieza en seco incluida la limpieza de articulos de peleteria </t>
  </si>
  <si>
    <t>Otros servicios de limpieza de productos textiles</t>
  </si>
  <si>
    <t>Servicios de planchado</t>
  </si>
  <si>
    <t>Servicios de tenido y coloracion</t>
  </si>
  <si>
    <t>Servicios de peluqueria y barberia</t>
  </si>
  <si>
    <t>Servicios de tratamiento cosmetico manicure y pedicure</t>
  </si>
  <si>
    <t>Servicios de bienestar fisico</t>
  </si>
  <si>
    <t xml:space="preserve">Otros servicios de tratamientos de belleza n c p </t>
  </si>
  <si>
    <t>Servicios de mantenimiento de cementerios y servicios de cremacion</t>
  </si>
  <si>
    <t>Servicios funerarios para humanos</t>
  </si>
  <si>
    <t>Servicios funerarios para mascotas</t>
  </si>
  <si>
    <t>Servicios de prevision exequial</t>
  </si>
  <si>
    <t>Servicios de acompanamiento</t>
  </si>
  <si>
    <t xml:space="preserve">Otros servicios diversos n c p </t>
  </si>
  <si>
    <t>Servicios domesticos</t>
  </si>
  <si>
    <t>Servicios prestados por organizaciones y organismos extraterritoriales</t>
  </si>
  <si>
    <t>RAMO</t>
  </si>
  <si>
    <t>POLIZA No</t>
  </si>
  <si>
    <t>VR PRIMA CON IVA</t>
  </si>
  <si>
    <t>Todo Riesgo Daños Materiales</t>
  </si>
  <si>
    <t>Responsabilidad Civil Extracontractual.</t>
  </si>
  <si>
    <t>Manejo Sector Oficial</t>
  </si>
  <si>
    <t>Infidelidad y Riesgos Financieros</t>
  </si>
  <si>
    <t>        VRS</t>
  </si>
  <si>
    <t>OA 251 Septiembre</t>
  </si>
  <si>
    <t>OA 251</t>
  </si>
  <si>
    <t>OA 246 JULIO</t>
  </si>
  <si>
    <t>Se requieren 20mm</t>
  </si>
  <si>
    <t>Se requieren 14mm</t>
  </si>
  <si>
    <t>Se requieren 5mm</t>
  </si>
  <si>
    <t>PIC 2024</t>
  </si>
  <si>
    <t>Adición Presupuestal Resolución 901 del 25 de septiembre de 2024</t>
  </si>
  <si>
    <t>Se requieren 7mm</t>
  </si>
  <si>
    <t>Movimiento interno en rubro 25mm</t>
  </si>
  <si>
    <t>Se mueven 25mm</t>
  </si>
  <si>
    <t>Movimiento interno en rubro 20mm</t>
  </si>
  <si>
    <t>Movimiento interno en rubro 5mm</t>
  </si>
  <si>
    <t>Adición 72mm</t>
  </si>
  <si>
    <t>Adición 400mm</t>
  </si>
  <si>
    <t>Contrato Universidad del Macizo</t>
  </si>
  <si>
    <t>Adición 90mm</t>
  </si>
  <si>
    <t>Se requieren 10mm</t>
  </si>
  <si>
    <t>Movimiento interno en rubro 10mm</t>
  </si>
  <si>
    <t>Mantenimiento tanque Bicenteneraio</t>
  </si>
  <si>
    <t>Contratistas</t>
  </si>
  <si>
    <t>Se mueven 20mm
Traslado 20 mm a viáticos  
Traslado 7mm a catering egresados</t>
  </si>
  <si>
    <t>Examenes Medicos</t>
  </si>
  <si>
    <t>Traslado 20mm viáticos 
Traslado 14 movilidades</t>
  </si>
  <si>
    <t>Adición 250 mm</t>
  </si>
  <si>
    <t>Jorge Castro</t>
  </si>
  <si>
    <t>Archivo Rodante</t>
  </si>
  <si>
    <t>PFC 2024</t>
  </si>
  <si>
    <t>PFC 2023-2024</t>
  </si>
  <si>
    <t>Adición 297 mm</t>
  </si>
  <si>
    <t>Propios - PFC 2024</t>
  </si>
  <si>
    <t xml:space="preserve">Adición  2.108.762.529 </t>
  </si>
  <si>
    <t>Adición 153  mm</t>
  </si>
  <si>
    <t>Monitorias- Practicas empresariales</t>
  </si>
  <si>
    <t>Se requieren 12mm</t>
  </si>
  <si>
    <t>Movimiento interno en rubro 12mm</t>
  </si>
  <si>
    <t>Adición 26mm</t>
  </si>
  <si>
    <t>Traslado Presupuestal Resolución 904 del 25.09.2024</t>
  </si>
  <si>
    <t>Movimiento interno en rubro 20mm
Traslado Presupuestal Resolución 904del 25.09.2024</t>
  </si>
  <si>
    <t>2.3.2.02.02.007 Servicios financieros y servicios conexos, servicios inmobiliarios y servicios de leasing</t>
  </si>
  <si>
    <t xml:space="preserve">Traslado 40mm </t>
  </si>
  <si>
    <t>Se requieren 40mm</t>
  </si>
  <si>
    <t>2.3.2.02.02.007</t>
  </si>
  <si>
    <t>Movimiento interno en rubro 3,6mm</t>
  </si>
  <si>
    <t>Se requieren 3,6mm</t>
  </si>
  <si>
    <t>Movimiento interno en rubro 29,6mm</t>
  </si>
  <si>
    <t>Se mueven 29,6mm</t>
  </si>
  <si>
    <t>Movimiento interno en rubro 9mm</t>
  </si>
  <si>
    <t>Se requieren 9mm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</si>
</sst>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 #,##0_-;\-&quot;$&quot;\ * #,##0_-;_-&quot;$&quot;\ * &quot;-&quot;??_-;_-@_-"/>
    <numFmt numFmtId="165" formatCode="_-* #,##0_-;\-* #,##0_-;_-* &quot;-&quot;??_-;_-@_-"/>
    <numFmt numFmtId="166" formatCode="_-* #,##0.000_-;\-* #,##0.000_-;_-* &quot;-&quot;??_-;_-@_-"/>
    <numFmt numFmtId="167" formatCode="00"/>
    <numFmt numFmtId="168" formatCode="_-* #,##0.0_-;\-* #,##0.0_-;_-* &quot;-&quot;??_-;_-@_-"/>
    <numFmt numFmtId="169" formatCode="_-* #,##0.0_-;\-* #,##0.0_-;_-* &quot;-&quot;?_-;_-@_-"/>
    <numFmt numFmtId="170" formatCode="_-* #,##0.000_-;\-* #,##0.000_-;_-* &quot;-&quot;???_-;_-@_-"/>
  </numFmts>
  <fonts count="27" x14ac:knownFonts="1">
    <font>
      <sz val="11"/>
      <color theme="1"/>
      <name val="Calibri"/>
      <family val="2"/>
      <scheme val="minor"/>
    </font>
    <font>
      <sz val="11"/>
      <color theme="1"/>
      <name val="Calibri"/>
      <family val="2"/>
      <scheme val="minor"/>
    </font>
    <font>
      <b/>
      <sz val="9"/>
      <color indexed="81"/>
      <name val="Tahoma"/>
      <family val="2"/>
    </font>
    <font>
      <sz val="9"/>
      <color indexed="81"/>
      <name val="Tahoma"/>
      <family val="2"/>
    </font>
    <font>
      <sz val="10"/>
      <name val="Arial Narrow"/>
      <family val="2"/>
    </font>
    <font>
      <sz val="11"/>
      <name val="Calibri"/>
      <family val="2"/>
      <scheme val="minor"/>
    </font>
    <font>
      <sz val="11"/>
      <color theme="1"/>
      <name val="Futura Bk"/>
      <family val="2"/>
    </font>
    <font>
      <b/>
      <sz val="10"/>
      <name val="Arial"/>
      <family val="2"/>
    </font>
    <font>
      <sz val="10"/>
      <name val="Arial"/>
      <family val="2"/>
    </font>
    <font>
      <b/>
      <sz val="10"/>
      <color theme="1"/>
      <name val="Arial"/>
      <family val="2"/>
    </font>
    <font>
      <sz val="10"/>
      <color theme="1"/>
      <name val="Arial"/>
      <family val="2"/>
    </font>
    <font>
      <b/>
      <sz val="10"/>
      <name val="Futura Bk"/>
      <family val="2"/>
    </font>
    <font>
      <b/>
      <sz val="10"/>
      <color theme="1"/>
      <name val="Futura Bk"/>
      <family val="2"/>
    </font>
    <font>
      <sz val="10"/>
      <name val="Futura Bk"/>
      <family val="2"/>
    </font>
    <font>
      <sz val="10"/>
      <color theme="1"/>
      <name val="Futura Bk"/>
      <family val="2"/>
    </font>
    <font>
      <b/>
      <sz val="9"/>
      <name val="Futura Bk"/>
      <family val="2"/>
    </font>
    <font>
      <sz val="12"/>
      <color theme="1"/>
      <name val="Calibri"/>
      <family val="2"/>
      <scheme val="minor"/>
    </font>
    <font>
      <b/>
      <sz val="10"/>
      <color theme="1"/>
      <name val="Arial Narrow"/>
      <family val="2"/>
    </font>
    <font>
      <sz val="10"/>
      <color theme="1"/>
      <name val="Arial Narrow"/>
      <family val="2"/>
    </font>
    <font>
      <b/>
      <sz val="11"/>
      <color theme="1"/>
      <name val="Futura Bk"/>
      <family val="2"/>
    </font>
    <font>
      <b/>
      <sz val="11"/>
      <color theme="1"/>
      <name val="Calibri"/>
      <family val="2"/>
      <scheme val="minor"/>
    </font>
    <font>
      <b/>
      <sz val="11"/>
      <color rgb="FF000000"/>
      <name val="Futura Bk"/>
      <family val="2"/>
    </font>
    <font>
      <sz val="11"/>
      <color rgb="FF000000"/>
      <name val="Futura Bk"/>
      <family val="2"/>
    </font>
    <font>
      <sz val="8"/>
      <name val="Arial"/>
      <family val="2"/>
    </font>
    <font>
      <sz val="11"/>
      <color theme="1"/>
      <name val="Arial"/>
      <family val="2"/>
    </font>
    <font>
      <sz val="10"/>
      <color rgb="FFFF0000"/>
      <name val="Arial"/>
      <family val="2"/>
    </font>
    <font>
      <sz val="10"/>
      <color theme="9" tint="-0.499984740745262"/>
      <name val="Arial"/>
      <family val="2"/>
    </font>
  </fonts>
  <fills count="1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rgb="FFFFFF00"/>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rgb="FFFCE4D6"/>
        <bgColor indexed="64"/>
      </patternFill>
    </fill>
    <fill>
      <patternFill patternType="solid">
        <fgColor rgb="FFFFFFFF"/>
        <bgColor indexed="64"/>
      </patternFill>
    </fill>
    <fill>
      <patternFill patternType="solid">
        <fgColor rgb="FFFF000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4"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rgb="FF000000"/>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style="medium">
        <color rgb="FF000000"/>
      </right>
      <top style="medium">
        <color rgb="FF000000"/>
      </top>
      <bottom/>
      <diagonal/>
    </border>
    <border>
      <left/>
      <right style="medium">
        <color rgb="FF000000"/>
      </right>
      <top style="medium">
        <color rgb="FF000000"/>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9">
    <xf numFmtId="0" fontId="0" fillId="0" borderId="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8" fillId="0" borderId="0"/>
    <xf numFmtId="1" fontId="4" fillId="3" borderId="0" applyFill="0">
      <alignment horizontal="center" vertical="center"/>
    </xf>
    <xf numFmtId="0" fontId="16" fillId="0" borderId="0"/>
    <xf numFmtId="0" fontId="1" fillId="0" borderId="0"/>
    <xf numFmtId="9" fontId="1" fillId="0" borderId="0" applyFont="0" applyFill="0" applyBorder="0" applyAlignment="0" applyProtection="0"/>
  </cellStyleXfs>
  <cellXfs count="350">
    <xf numFmtId="0" fontId="0" fillId="0" borderId="0" xfId="0"/>
    <xf numFmtId="0" fontId="7" fillId="0" borderId="1" xfId="0" applyFont="1" applyFill="1" applyBorder="1" applyAlignment="1">
      <alignment horizontal="center" vertical="center" wrapText="1"/>
    </xf>
    <xf numFmtId="0" fontId="8" fillId="3" borderId="0" xfId="0" applyFont="1" applyFill="1" applyAlignment="1">
      <alignment horizontal="center" vertical="center"/>
    </xf>
    <xf numFmtId="0" fontId="8" fillId="0" borderId="0" xfId="0" applyFont="1" applyFill="1" applyAlignment="1">
      <alignment horizontal="center" vertical="center"/>
    </xf>
    <xf numFmtId="0" fontId="8" fillId="3" borderId="0" xfId="0" applyFont="1" applyFill="1" applyAlignment="1">
      <alignment horizontal="center" vertical="center"/>
    </xf>
    <xf numFmtId="0" fontId="8" fillId="0"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11" fillId="0" borderId="3" xfId="0" applyFont="1" applyBorder="1"/>
    <xf numFmtId="0" fontId="11" fillId="0" borderId="3" xfId="0" applyFont="1" applyBorder="1" applyAlignment="1">
      <alignment wrapText="1"/>
    </xf>
    <xf numFmtId="43" fontId="11" fillId="0" borderId="3" xfId="2" applyNumberFormat="1" applyFont="1" applyBorder="1"/>
    <xf numFmtId="165" fontId="11" fillId="4" borderId="4" xfId="2" applyNumberFormat="1" applyFont="1" applyFill="1" applyBorder="1" applyAlignment="1">
      <alignment vertical="center"/>
    </xf>
    <xf numFmtId="165" fontId="11" fillId="4" borderId="5" xfId="2" applyNumberFormat="1" applyFont="1" applyFill="1" applyBorder="1" applyAlignment="1">
      <alignment horizontal="left" vertical="center" wrapText="1"/>
    </xf>
    <xf numFmtId="43" fontId="11" fillId="4" borderId="5" xfId="2" applyNumberFormat="1" applyFont="1" applyFill="1" applyBorder="1"/>
    <xf numFmtId="43" fontId="11" fillId="7" borderId="5" xfId="2" applyNumberFormat="1" applyFont="1" applyFill="1" applyBorder="1"/>
    <xf numFmtId="43" fontId="11" fillId="4" borderId="6" xfId="2" applyNumberFormat="1" applyFont="1" applyFill="1" applyBorder="1"/>
    <xf numFmtId="165" fontId="11" fillId="4" borderId="7" xfId="2" applyNumberFormat="1" applyFont="1" applyFill="1" applyBorder="1" applyAlignment="1">
      <alignment vertical="center"/>
    </xf>
    <xf numFmtId="165" fontId="11" fillId="4" borderId="8" xfId="2" applyNumberFormat="1" applyFont="1" applyFill="1" applyBorder="1" applyAlignment="1">
      <alignment horizontal="left" vertical="center" wrapText="1"/>
    </xf>
    <xf numFmtId="166" fontId="11" fillId="4" borderId="8" xfId="2" applyNumberFormat="1" applyFont="1" applyFill="1" applyBorder="1"/>
    <xf numFmtId="166" fontId="11" fillId="4" borderId="9" xfId="2" applyNumberFormat="1" applyFont="1" applyFill="1" applyBorder="1"/>
    <xf numFmtId="0" fontId="11" fillId="8" borderId="10" xfId="0" applyFont="1" applyFill="1" applyBorder="1" applyAlignment="1">
      <alignment vertical="center"/>
    </xf>
    <xf numFmtId="0" fontId="11" fillId="8" borderId="11" xfId="0" applyFont="1" applyFill="1" applyBorder="1" applyAlignment="1">
      <alignment horizontal="left" vertical="center" wrapText="1"/>
    </xf>
    <xf numFmtId="43" fontId="11" fillId="8" borderId="11" xfId="2" applyNumberFormat="1" applyFont="1" applyFill="1" applyBorder="1" applyAlignment="1">
      <alignment horizontal="left" vertical="center"/>
    </xf>
    <xf numFmtId="43" fontId="12" fillId="8" borderId="11" xfId="2" applyNumberFormat="1" applyFont="1" applyFill="1" applyBorder="1" applyAlignment="1">
      <alignment vertical="center"/>
    </xf>
    <xf numFmtId="43" fontId="12" fillId="8" borderId="12" xfId="2" applyNumberFormat="1" applyFont="1" applyFill="1" applyBorder="1" applyAlignment="1">
      <alignment vertical="center"/>
    </xf>
    <xf numFmtId="0" fontId="13" fillId="3" borderId="13" xfId="0" applyFont="1" applyFill="1" applyBorder="1"/>
    <xf numFmtId="0" fontId="13" fillId="3" borderId="1" xfId="0" applyFont="1" applyFill="1" applyBorder="1" applyAlignment="1">
      <alignment horizontal="left" vertical="center" wrapText="1"/>
    </xf>
    <xf numFmtId="43" fontId="13" fillId="0" borderId="1" xfId="2" applyNumberFormat="1" applyFont="1" applyFill="1" applyBorder="1" applyAlignment="1">
      <alignment horizontal="left" vertical="center"/>
    </xf>
    <xf numFmtId="43" fontId="13" fillId="0" borderId="1" xfId="2" applyNumberFormat="1" applyFont="1" applyBorder="1"/>
    <xf numFmtId="43" fontId="14" fillId="0" borderId="1" xfId="2" applyNumberFormat="1" applyFont="1" applyBorder="1" applyAlignment="1">
      <alignment vertical="center"/>
    </xf>
    <xf numFmtId="43" fontId="14" fillId="0" borderId="14" xfId="2" applyNumberFormat="1" applyFont="1" applyBorder="1" applyAlignment="1">
      <alignment vertical="center"/>
    </xf>
    <xf numFmtId="0" fontId="13" fillId="3" borderId="15" xfId="0" applyFont="1" applyFill="1" applyBorder="1"/>
    <xf numFmtId="43" fontId="13" fillId="0" borderId="16" xfId="2" applyNumberFormat="1" applyFont="1" applyFill="1" applyBorder="1" applyAlignment="1">
      <alignment horizontal="left" vertical="center"/>
    </xf>
    <xf numFmtId="43" fontId="13" fillId="0" borderId="16" xfId="2" applyNumberFormat="1" applyFont="1" applyBorder="1"/>
    <xf numFmtId="43" fontId="11" fillId="0" borderId="16" xfId="2" applyNumberFormat="1" applyFont="1" applyBorder="1"/>
    <xf numFmtId="43" fontId="14" fillId="0" borderId="16" xfId="2" applyNumberFormat="1" applyFont="1" applyBorder="1" applyAlignment="1">
      <alignment vertical="center"/>
    </xf>
    <xf numFmtId="43" fontId="14" fillId="0" borderId="17" xfId="2" applyNumberFormat="1" applyFont="1" applyBorder="1" applyAlignment="1">
      <alignment vertical="center"/>
    </xf>
    <xf numFmtId="0" fontId="13" fillId="3" borderId="16" xfId="0" applyFont="1" applyFill="1" applyBorder="1" applyAlignment="1">
      <alignment horizontal="left" vertical="center" wrapText="1"/>
    </xf>
    <xf numFmtId="0" fontId="13" fillId="0" borderId="13" xfId="0" applyFont="1" applyBorder="1"/>
    <xf numFmtId="1" fontId="13" fillId="0" borderId="1" xfId="5" applyFont="1" applyFill="1" applyBorder="1" applyAlignment="1">
      <alignment horizontal="left" vertical="center" wrapText="1"/>
    </xf>
    <xf numFmtId="43" fontId="13" fillId="0" borderId="1" xfId="2" applyNumberFormat="1" applyFont="1" applyFill="1" applyBorder="1"/>
    <xf numFmtId="43" fontId="14" fillId="0" borderId="1" xfId="2" applyNumberFormat="1" applyFont="1" applyBorder="1"/>
    <xf numFmtId="43" fontId="14" fillId="0" borderId="14" xfId="2" applyNumberFormat="1" applyFont="1" applyBorder="1"/>
    <xf numFmtId="0" fontId="13" fillId="0" borderId="15" xfId="0" applyFont="1" applyBorder="1"/>
    <xf numFmtId="1" fontId="13" fillId="0" borderId="16" xfId="5" applyFont="1" applyFill="1" applyBorder="1" applyAlignment="1">
      <alignment horizontal="left" vertical="center" wrapText="1"/>
    </xf>
    <xf numFmtId="43" fontId="13" fillId="0" borderId="16" xfId="2" applyNumberFormat="1" applyFont="1" applyFill="1" applyBorder="1"/>
    <xf numFmtId="43" fontId="14" fillId="0" borderId="16" xfId="2" applyNumberFormat="1" applyFont="1" applyBorder="1"/>
    <xf numFmtId="43" fontId="14" fillId="0" borderId="17" xfId="2" applyNumberFormat="1" applyFont="1" applyBorder="1"/>
    <xf numFmtId="0" fontId="11" fillId="8" borderId="18" xfId="0" applyFont="1" applyFill="1" applyBorder="1" applyAlignment="1">
      <alignment vertical="center"/>
    </xf>
    <xf numFmtId="0" fontId="11" fillId="8" borderId="2" xfId="0" applyFont="1" applyFill="1" applyBorder="1" applyAlignment="1">
      <alignment horizontal="left" vertical="center" wrapText="1"/>
    </xf>
    <xf numFmtId="43" fontId="11" fillId="8" borderId="2" xfId="2" applyNumberFormat="1" applyFont="1" applyFill="1" applyBorder="1" applyAlignment="1">
      <alignment horizontal="left" vertical="center"/>
    </xf>
    <xf numFmtId="43" fontId="12" fillId="8" borderId="2" xfId="2" applyNumberFormat="1" applyFont="1" applyFill="1" applyBorder="1" applyAlignment="1">
      <alignment vertical="center"/>
    </xf>
    <xf numFmtId="43" fontId="12" fillId="8" borderId="19" xfId="2" applyNumberFormat="1" applyFont="1" applyFill="1" applyBorder="1" applyAlignment="1">
      <alignment vertical="center"/>
    </xf>
    <xf numFmtId="0" fontId="14" fillId="0" borderId="13" xfId="0" applyFont="1" applyBorder="1"/>
    <xf numFmtId="0" fontId="14" fillId="0" borderId="1" xfId="0" applyFont="1" applyBorder="1" applyAlignment="1">
      <alignment wrapText="1"/>
    </xf>
    <xf numFmtId="0" fontId="14" fillId="0" borderId="20" xfId="0" applyFont="1" applyBorder="1"/>
    <xf numFmtId="0" fontId="14" fillId="0" borderId="21" xfId="0" applyFont="1" applyBorder="1" applyAlignment="1">
      <alignment wrapText="1"/>
    </xf>
    <xf numFmtId="43" fontId="13" fillId="0" borderId="21" xfId="2" applyNumberFormat="1" applyFont="1" applyFill="1" applyBorder="1"/>
    <xf numFmtId="43" fontId="13" fillId="0" borderId="21" xfId="2" applyNumberFormat="1" applyFont="1" applyBorder="1"/>
    <xf numFmtId="43" fontId="14" fillId="0" borderId="21" xfId="2" applyNumberFormat="1" applyFont="1" applyBorder="1"/>
    <xf numFmtId="43" fontId="14" fillId="0" borderId="22" xfId="2" applyNumberFormat="1" applyFont="1" applyBorder="1"/>
    <xf numFmtId="0" fontId="11" fillId="4" borderId="7" xfId="0" applyFont="1" applyFill="1" applyBorder="1" applyAlignment="1">
      <alignment vertical="center"/>
    </xf>
    <xf numFmtId="0" fontId="11" fillId="4" borderId="8" xfId="0" applyFont="1" applyFill="1" applyBorder="1" applyAlignment="1">
      <alignment horizontal="left" vertical="center" wrapText="1"/>
    </xf>
    <xf numFmtId="43" fontId="11" fillId="4" borderId="8" xfId="2" applyNumberFormat="1" applyFont="1" applyFill="1" applyBorder="1"/>
    <xf numFmtId="43" fontId="11" fillId="4" borderId="9" xfId="2" applyNumberFormat="1" applyFont="1" applyFill="1" applyBorder="1"/>
    <xf numFmtId="0" fontId="13" fillId="0" borderId="1" xfId="0" applyFont="1" applyBorder="1" applyAlignment="1">
      <alignment vertical="center" wrapText="1"/>
    </xf>
    <xf numFmtId="43" fontId="13" fillId="0" borderId="14" xfId="2" applyNumberFormat="1" applyFont="1" applyFill="1" applyBorder="1"/>
    <xf numFmtId="43" fontId="13" fillId="7" borderId="21" xfId="2" applyNumberFormat="1" applyFont="1" applyFill="1" applyBorder="1"/>
    <xf numFmtId="43" fontId="13" fillId="0" borderId="22" xfId="2" applyNumberFormat="1" applyFont="1" applyFill="1" applyBorder="1"/>
    <xf numFmtId="0" fontId="15" fillId="0" borderId="23" xfId="0" applyFont="1" applyBorder="1" applyAlignment="1">
      <alignment horizontal="center" vertical="center" wrapText="1"/>
    </xf>
    <xf numFmtId="165" fontId="15" fillId="0" borderId="23" xfId="2" applyNumberFormat="1" applyFont="1" applyFill="1" applyBorder="1" applyAlignment="1">
      <alignment horizontal="center" vertical="center" wrapText="1"/>
    </xf>
    <xf numFmtId="165" fontId="11" fillId="0" borderId="25" xfId="2" applyNumberFormat="1" applyFont="1" applyFill="1" applyBorder="1"/>
    <xf numFmtId="165" fontId="13" fillId="0" borderId="25" xfId="2" applyNumberFormat="1" applyFont="1" applyFill="1" applyBorder="1"/>
    <xf numFmtId="165" fontId="11" fillId="0" borderId="25" xfId="0" applyNumberFormat="1" applyFont="1" applyBorder="1"/>
    <xf numFmtId="165" fontId="11" fillId="0" borderId="25" xfId="0" applyNumberFormat="1" applyFont="1" applyFill="1" applyBorder="1"/>
    <xf numFmtId="165" fontId="11" fillId="3" borderId="25" xfId="2" applyNumberFormat="1" applyFont="1" applyFill="1" applyBorder="1" applyAlignment="1">
      <alignment horizontal="right" vertical="center" wrapText="1"/>
    </xf>
    <xf numFmtId="165" fontId="11" fillId="3" borderId="25" xfId="2" applyNumberFormat="1" applyFont="1" applyFill="1" applyBorder="1" applyAlignment="1">
      <alignment horizontal="right" vertical="center"/>
    </xf>
    <xf numFmtId="165" fontId="11" fillId="0" borderId="25" xfId="2" applyNumberFormat="1" applyFont="1" applyFill="1" applyBorder="1" applyAlignment="1">
      <alignment horizontal="left" vertical="center"/>
    </xf>
    <xf numFmtId="165" fontId="13" fillId="0" borderId="25" xfId="2" applyNumberFormat="1" applyFont="1" applyFill="1" applyBorder="1" applyAlignment="1">
      <alignment horizontal="left" vertical="center"/>
    </xf>
    <xf numFmtId="165" fontId="11" fillId="0" borderId="25" xfId="2" applyNumberFormat="1" applyFont="1" applyFill="1" applyBorder="1" applyAlignment="1" applyProtection="1">
      <alignment horizontal="left" vertical="center"/>
      <protection hidden="1"/>
    </xf>
    <xf numFmtId="165" fontId="11" fillId="0" borderId="25" xfId="2" applyNumberFormat="1" applyFont="1" applyFill="1" applyBorder="1" applyAlignment="1">
      <alignment horizontal="left" vertical="center" wrapText="1"/>
    </xf>
    <xf numFmtId="165" fontId="11" fillId="0" borderId="25" xfId="2" applyNumberFormat="1" applyFont="1" applyFill="1" applyBorder="1" applyAlignment="1">
      <alignment vertical="center" wrapText="1"/>
    </xf>
    <xf numFmtId="165" fontId="11" fillId="0" borderId="25" xfId="2" applyNumberFormat="1" applyFont="1" applyFill="1" applyBorder="1" applyAlignment="1">
      <alignment horizontal="center" vertical="center" wrapText="1"/>
    </xf>
    <xf numFmtId="165" fontId="11" fillId="0" borderId="25" xfId="2" applyNumberFormat="1" applyFont="1" applyFill="1" applyBorder="1" applyAlignment="1">
      <alignment horizontal="right" vertical="center" wrapText="1"/>
    </xf>
    <xf numFmtId="41" fontId="11" fillId="3" borderId="25" xfId="3" applyFont="1" applyFill="1" applyBorder="1" applyAlignment="1">
      <alignment horizontal="right" vertical="center" wrapText="1"/>
    </xf>
    <xf numFmtId="165" fontId="11" fillId="3" borderId="25" xfId="2" applyNumberFormat="1" applyFont="1" applyFill="1" applyBorder="1" applyAlignment="1"/>
    <xf numFmtId="165" fontId="13" fillId="3" borderId="25" xfId="2" applyNumberFormat="1" applyFont="1" applyFill="1" applyBorder="1"/>
    <xf numFmtId="41" fontId="11" fillId="0" borderId="25" xfId="3" applyFont="1" applyFill="1" applyBorder="1" applyAlignment="1">
      <alignment horizontal="left" vertical="center" wrapText="1"/>
    </xf>
    <xf numFmtId="41" fontId="13" fillId="0" borderId="25" xfId="3" applyFont="1" applyFill="1" applyBorder="1" applyAlignment="1">
      <alignment horizontal="left" vertical="center" wrapText="1"/>
    </xf>
    <xf numFmtId="41" fontId="13" fillId="0" borderId="25" xfId="3" applyFont="1" applyFill="1" applyBorder="1"/>
    <xf numFmtId="0" fontId="7" fillId="2" borderId="1" xfId="0" applyFont="1" applyFill="1" applyBorder="1" applyAlignment="1">
      <alignment horizontal="center" vertical="center" wrapText="1"/>
    </xf>
    <xf numFmtId="1" fontId="0" fillId="0" borderId="0" xfId="0" applyNumberFormat="1"/>
    <xf numFmtId="43" fontId="0" fillId="0" borderId="0" xfId="0" applyNumberFormat="1" applyFill="1"/>
    <xf numFmtId="0" fontId="0" fillId="0" borderId="0" xfId="0" applyFill="1"/>
    <xf numFmtId="1" fontId="0" fillId="0" borderId="0" xfId="2" applyNumberFormat="1" applyFont="1" applyFill="1"/>
    <xf numFmtId="43" fontId="0" fillId="0" borderId="0" xfId="2" applyNumberFormat="1" applyFont="1" applyFill="1"/>
    <xf numFmtId="1" fontId="0" fillId="0" borderId="0" xfId="0" applyNumberFormat="1" applyFill="1"/>
    <xf numFmtId="43" fontId="0" fillId="0" borderId="0" xfId="2" applyFont="1" applyFill="1"/>
    <xf numFmtId="43" fontId="5" fillId="0" borderId="0" xfId="2" applyNumberFormat="1" applyFont="1" applyFill="1"/>
    <xf numFmtId="43" fontId="0" fillId="0" borderId="0" xfId="2" applyFont="1"/>
    <xf numFmtId="43" fontId="0" fillId="0" borderId="0" xfId="0" applyNumberFormat="1"/>
    <xf numFmtId="0" fontId="8" fillId="0" borderId="1" xfId="0" applyFont="1" applyFill="1" applyBorder="1" applyAlignment="1">
      <alignment vertical="center" wrapText="1"/>
    </xf>
    <xf numFmtId="0" fontId="7" fillId="2" borderId="1" xfId="0" applyFont="1" applyFill="1" applyBorder="1" applyAlignment="1">
      <alignment vertical="center" wrapText="1"/>
    </xf>
    <xf numFmtId="0" fontId="8" fillId="2"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164" fontId="8" fillId="0" borderId="1" xfId="1" applyNumberFormat="1" applyFont="1" applyFill="1" applyBorder="1" applyAlignment="1">
      <alignment horizontal="center" vertical="center" wrapText="1"/>
    </xf>
    <xf numFmtId="43" fontId="8" fillId="0" borderId="1" xfId="2" applyFont="1" applyFill="1" applyBorder="1" applyAlignment="1">
      <alignment horizontal="center" vertical="center" wrapText="1"/>
    </xf>
    <xf numFmtId="0" fontId="6" fillId="0" borderId="0" xfId="0" applyFont="1"/>
    <xf numFmtId="165" fontId="11" fillId="9" borderId="25" xfId="2" applyNumberFormat="1" applyFont="1" applyFill="1" applyBorder="1" applyAlignment="1">
      <alignment horizontal="right"/>
    </xf>
    <xf numFmtId="9" fontId="6" fillId="0" borderId="0" xfId="8" applyFont="1"/>
    <xf numFmtId="41" fontId="6" fillId="0" borderId="0" xfId="3" applyFont="1"/>
    <xf numFmtId="165" fontId="6" fillId="0" borderId="0" xfId="2" applyNumberFormat="1" applyFont="1"/>
    <xf numFmtId="0" fontId="17" fillId="10" borderId="0" xfId="0" applyFont="1" applyFill="1" applyAlignment="1">
      <alignment horizontal="left" vertical="center"/>
    </xf>
    <xf numFmtId="0" fontId="18" fillId="3" borderId="0" xfId="0" applyFont="1" applyFill="1" applyAlignment="1">
      <alignment horizontal="left" vertical="center"/>
    </xf>
    <xf numFmtId="0" fontId="18" fillId="8" borderId="0" xfId="0" applyFont="1" applyFill="1" applyAlignment="1">
      <alignment horizontal="left" vertical="center"/>
    </xf>
    <xf numFmtId="0" fontId="17" fillId="8" borderId="0" xfId="0" applyFont="1" applyFill="1" applyAlignment="1">
      <alignment horizontal="left" vertical="center"/>
    </xf>
    <xf numFmtId="0" fontId="18" fillId="11" borderId="0" xfId="0" applyFont="1" applyFill="1" applyAlignment="1">
      <alignment horizontal="left" vertical="center"/>
    </xf>
    <xf numFmtId="43" fontId="6" fillId="0" borderId="0" xfId="2" applyFont="1"/>
    <xf numFmtId="165" fontId="11" fillId="0" borderId="0" xfId="2" applyNumberFormat="1" applyFont="1" applyFill="1" applyBorder="1"/>
    <xf numFmtId="165" fontId="13" fillId="0" borderId="0" xfId="2" applyNumberFormat="1" applyFont="1" applyFill="1" applyBorder="1"/>
    <xf numFmtId="165" fontId="11" fillId="0" borderId="0" xfId="0" applyNumberFormat="1" applyFont="1" applyBorder="1"/>
    <xf numFmtId="165" fontId="11" fillId="0" borderId="0" xfId="0" applyNumberFormat="1" applyFont="1" applyFill="1" applyBorder="1"/>
    <xf numFmtId="165" fontId="11" fillId="0" borderId="0" xfId="2" applyNumberFormat="1" applyFont="1" applyFill="1" applyBorder="1" applyAlignment="1">
      <alignment horizontal="left" vertical="center"/>
    </xf>
    <xf numFmtId="165" fontId="11" fillId="0" borderId="0" xfId="2" applyNumberFormat="1" applyFont="1" applyFill="1" applyBorder="1" applyAlignment="1" applyProtection="1">
      <alignment horizontal="left" vertical="center"/>
      <protection hidden="1"/>
    </xf>
    <xf numFmtId="165" fontId="11" fillId="0" borderId="0" xfId="2" applyNumberFormat="1" applyFont="1" applyFill="1" applyBorder="1" applyAlignment="1">
      <alignment horizontal="left" vertical="center" wrapText="1"/>
    </xf>
    <xf numFmtId="165" fontId="11" fillId="0" borderId="0" xfId="2" applyNumberFormat="1" applyFont="1" applyFill="1" applyBorder="1" applyAlignment="1">
      <alignment vertical="center" wrapText="1"/>
    </xf>
    <xf numFmtId="165" fontId="11" fillId="0" borderId="0" xfId="2" applyNumberFormat="1" applyFont="1" applyFill="1" applyBorder="1" applyAlignment="1">
      <alignment horizontal="center" vertical="center" wrapText="1"/>
    </xf>
    <xf numFmtId="165" fontId="11" fillId="0" borderId="0" xfId="2" applyNumberFormat="1" applyFont="1" applyFill="1" applyBorder="1" applyAlignment="1">
      <alignment horizontal="right" vertical="center" wrapText="1"/>
    </xf>
    <xf numFmtId="41" fontId="11" fillId="3" borderId="0" xfId="3" applyFont="1" applyFill="1" applyBorder="1" applyAlignment="1">
      <alignment horizontal="right" vertical="center" wrapText="1"/>
    </xf>
    <xf numFmtId="165" fontId="11" fillId="3" borderId="0" xfId="2" applyNumberFormat="1" applyFont="1" applyFill="1" applyBorder="1" applyAlignment="1"/>
    <xf numFmtId="165" fontId="13" fillId="3" borderId="0" xfId="2" applyNumberFormat="1" applyFont="1" applyFill="1" applyBorder="1"/>
    <xf numFmtId="41" fontId="11" fillId="0" borderId="0" xfId="3" applyFont="1" applyFill="1" applyBorder="1" applyAlignment="1">
      <alignment horizontal="left" vertical="center" wrapText="1"/>
    </xf>
    <xf numFmtId="41" fontId="13" fillId="0" borderId="0" xfId="3" applyFont="1" applyFill="1" applyBorder="1" applyAlignment="1">
      <alignment horizontal="left" vertical="center" wrapText="1"/>
    </xf>
    <xf numFmtId="41" fontId="13" fillId="0" borderId="0" xfId="3" applyFont="1" applyFill="1" applyBorder="1"/>
    <xf numFmtId="0" fontId="19" fillId="0" borderId="0" xfId="0" applyFont="1"/>
    <xf numFmtId="43" fontId="19" fillId="0" borderId="0" xfId="2" applyFont="1"/>
    <xf numFmtId="0" fontId="19" fillId="0" borderId="0" xfId="0" applyFont="1" applyAlignment="1">
      <alignment horizontal="center"/>
    </xf>
    <xf numFmtId="43" fontId="19" fillId="0" borderId="0" xfId="2" applyFont="1" applyAlignment="1">
      <alignment horizontal="center"/>
    </xf>
    <xf numFmtId="43" fontId="20" fillId="0" borderId="0" xfId="2" applyFont="1"/>
    <xf numFmtId="10" fontId="20" fillId="0" borderId="0" xfId="8" applyNumberFormat="1" applyFont="1"/>
    <xf numFmtId="0" fontId="20" fillId="0" borderId="0" xfId="0" applyFont="1" applyBorder="1"/>
    <xf numFmtId="0" fontId="0" fillId="0" borderId="0" xfId="0" applyBorder="1"/>
    <xf numFmtId="165" fontId="6" fillId="0" borderId="0" xfId="0" applyNumberFormat="1" applyFont="1"/>
    <xf numFmtId="0" fontId="8" fillId="12"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164" fontId="8" fillId="13" borderId="1" xfId="1" applyNumberFormat="1" applyFont="1" applyFill="1" applyBorder="1" applyAlignment="1">
      <alignment horizontal="center" vertical="center" wrapText="1"/>
    </xf>
    <xf numFmtId="0" fontId="8" fillId="14" borderId="1" xfId="0" applyFont="1" applyFill="1" applyBorder="1" applyAlignment="1">
      <alignment horizontal="center" vertical="center" wrapText="1"/>
    </xf>
    <xf numFmtId="0" fontId="7" fillId="13" borderId="1" xfId="0" applyFont="1" applyFill="1" applyBorder="1" applyAlignment="1">
      <alignment horizontal="center" vertical="center" wrapText="1"/>
    </xf>
    <xf numFmtId="0" fontId="7" fillId="0" borderId="1" xfId="0" applyFont="1" applyFill="1" applyBorder="1" applyAlignment="1">
      <alignment vertical="center" wrapText="1"/>
    </xf>
    <xf numFmtId="0" fontId="0" fillId="0" borderId="0" xfId="0" applyFill="1" applyAlignment="1">
      <alignment wrapText="1"/>
    </xf>
    <xf numFmtId="43" fontId="7" fillId="2" borderId="1" xfId="2" applyFont="1" applyFill="1" applyBorder="1" applyAlignment="1">
      <alignment horizontal="center" vertical="center" wrapText="1"/>
    </xf>
    <xf numFmtId="43" fontId="8" fillId="3" borderId="1" xfId="2" applyFont="1" applyFill="1" applyBorder="1" applyAlignment="1">
      <alignment horizontal="center" vertical="center" wrapText="1"/>
    </xf>
    <xf numFmtId="43" fontId="8" fillId="0" borderId="0" xfId="2" applyFont="1" applyFill="1" applyAlignment="1">
      <alignment horizontal="center" vertical="center"/>
    </xf>
    <xf numFmtId="43" fontId="8" fillId="3" borderId="0" xfId="2" applyFont="1" applyFill="1" applyAlignment="1">
      <alignment horizontal="center" vertical="center"/>
    </xf>
    <xf numFmtId="43" fontId="6" fillId="0" borderId="0" xfId="0" applyNumberFormat="1" applyFont="1"/>
    <xf numFmtId="165" fontId="13" fillId="0" borderId="24" xfId="2" applyNumberFormat="1" applyFont="1" applyFill="1" applyBorder="1"/>
    <xf numFmtId="0" fontId="6" fillId="0" borderId="26" xfId="0" applyFont="1" applyBorder="1"/>
    <xf numFmtId="43" fontId="6" fillId="0" borderId="0" xfId="2" applyNumberFormat="1" applyFont="1"/>
    <xf numFmtId="43" fontId="19" fillId="0" borderId="0" xfId="2" applyNumberFormat="1" applyFont="1" applyAlignment="1">
      <alignment horizontal="center"/>
    </xf>
    <xf numFmtId="43" fontId="15" fillId="0" borderId="23" xfId="2" applyNumberFormat="1" applyFont="1" applyFill="1" applyBorder="1" applyAlignment="1">
      <alignment horizontal="center" vertical="center" wrapText="1"/>
    </xf>
    <xf numFmtId="43" fontId="11" fillId="0" borderId="25" xfId="2" applyNumberFormat="1" applyFont="1" applyFill="1" applyBorder="1"/>
    <xf numFmtId="43" fontId="13" fillId="0" borderId="25" xfId="2" applyNumberFormat="1" applyFont="1" applyFill="1" applyBorder="1"/>
    <xf numFmtId="43" fontId="11" fillId="0" borderId="25" xfId="2" applyNumberFormat="1" applyFont="1" applyBorder="1"/>
    <xf numFmtId="43" fontId="11" fillId="9" borderId="25" xfId="2" applyNumberFormat="1" applyFont="1" applyFill="1" applyBorder="1" applyAlignment="1">
      <alignment horizontal="right"/>
    </xf>
    <xf numFmtId="43" fontId="11" fillId="3" borderId="25" xfId="2" applyNumberFormat="1" applyFont="1" applyFill="1" applyBorder="1" applyAlignment="1">
      <alignment horizontal="right" vertical="center" wrapText="1"/>
    </xf>
    <xf numFmtId="43" fontId="11" fillId="3" borderId="25" xfId="2" applyNumberFormat="1" applyFont="1" applyFill="1" applyBorder="1" applyAlignment="1">
      <alignment horizontal="right" vertical="center"/>
    </xf>
    <xf numFmtId="43" fontId="11" fillId="0" borderId="25" xfId="2" applyNumberFormat="1" applyFont="1" applyFill="1" applyBorder="1" applyAlignment="1">
      <alignment horizontal="left" vertical="center"/>
    </xf>
    <xf numFmtId="43" fontId="13" fillId="0" borderId="25" xfId="2" applyNumberFormat="1" applyFont="1" applyFill="1" applyBorder="1" applyAlignment="1">
      <alignment horizontal="left" vertical="center"/>
    </xf>
    <xf numFmtId="43" fontId="11" fillId="0" borderId="25" xfId="2" applyNumberFormat="1" applyFont="1" applyFill="1" applyBorder="1" applyAlignment="1" applyProtection="1">
      <alignment horizontal="left" vertical="center"/>
      <protection hidden="1"/>
    </xf>
    <xf numFmtId="43" fontId="11" fillId="0" borderId="25" xfId="2" applyNumberFormat="1" applyFont="1" applyFill="1" applyBorder="1" applyAlignment="1">
      <alignment horizontal="left" vertical="center" wrapText="1"/>
    </xf>
    <xf numFmtId="43" fontId="11" fillId="0" borderId="25" xfId="2" applyNumberFormat="1" applyFont="1" applyFill="1" applyBorder="1" applyAlignment="1">
      <alignment vertical="center" wrapText="1"/>
    </xf>
    <xf numFmtId="43" fontId="11" fillId="0" borderId="25" xfId="2" applyNumberFormat="1" applyFont="1" applyFill="1" applyBorder="1" applyAlignment="1">
      <alignment horizontal="center" vertical="center" wrapText="1"/>
    </xf>
    <xf numFmtId="43" fontId="11" fillId="0" borderId="25" xfId="2" applyNumberFormat="1" applyFont="1" applyFill="1" applyBorder="1" applyAlignment="1">
      <alignment horizontal="right" vertical="center" wrapText="1"/>
    </xf>
    <xf numFmtId="43" fontId="11" fillId="3" borderId="25" xfId="2" applyNumberFormat="1" applyFont="1" applyFill="1" applyBorder="1" applyAlignment="1"/>
    <xf numFmtId="43" fontId="13" fillId="3" borderId="25" xfId="2" applyNumberFormat="1" applyFont="1" applyFill="1" applyBorder="1"/>
    <xf numFmtId="43" fontId="13" fillId="0" borderId="25" xfId="2" applyNumberFormat="1" applyFont="1" applyFill="1" applyBorder="1" applyAlignment="1">
      <alignment horizontal="left" vertical="center" wrapText="1"/>
    </xf>
    <xf numFmtId="168" fontId="7" fillId="2" borderId="1" xfId="2" applyNumberFormat="1" applyFont="1" applyFill="1" applyBorder="1" applyAlignment="1">
      <alignment horizontal="center" vertical="center" wrapText="1"/>
    </xf>
    <xf numFmtId="168" fontId="8" fillId="0" borderId="1" xfId="2" applyNumberFormat="1" applyFont="1" applyFill="1" applyBorder="1" applyAlignment="1">
      <alignment horizontal="center" vertical="center" wrapText="1"/>
    </xf>
    <xf numFmtId="168" fontId="7" fillId="0" borderId="1" xfId="2" applyNumberFormat="1" applyFont="1" applyFill="1" applyBorder="1" applyAlignment="1">
      <alignment horizontal="center" vertical="center" wrapText="1"/>
    </xf>
    <xf numFmtId="168" fontId="8" fillId="3" borderId="0" xfId="2" applyNumberFormat="1" applyFont="1" applyFill="1" applyAlignment="1">
      <alignment horizontal="center" vertical="center"/>
    </xf>
    <xf numFmtId="0" fontId="11" fillId="3" borderId="3" xfId="0" applyFont="1" applyFill="1" applyBorder="1" applyAlignment="1">
      <alignment horizontal="center" vertical="center" wrapText="1"/>
    </xf>
    <xf numFmtId="0" fontId="19" fillId="3" borderId="1" xfId="0" applyFont="1" applyFill="1" applyBorder="1" applyAlignment="1">
      <alignment horizontal="left" vertical="center"/>
    </xf>
    <xf numFmtId="0" fontId="19" fillId="3" borderId="1" xfId="0" applyFont="1" applyFill="1" applyBorder="1" applyAlignment="1">
      <alignment vertical="center" wrapText="1"/>
    </xf>
    <xf numFmtId="41" fontId="19" fillId="3" borderId="1" xfId="3" applyFont="1" applyFill="1" applyBorder="1" applyAlignment="1">
      <alignment horizontal="left" vertical="center"/>
    </xf>
    <xf numFmtId="0" fontId="19" fillId="3" borderId="1" xfId="0" applyFont="1" applyFill="1" applyBorder="1" applyAlignment="1">
      <alignment vertical="center"/>
    </xf>
    <xf numFmtId="41" fontId="19" fillId="3" borderId="1" xfId="3" applyFont="1" applyFill="1" applyBorder="1" applyAlignment="1">
      <alignment vertical="center"/>
    </xf>
    <xf numFmtId="41" fontId="19" fillId="3" borderId="24" xfId="3" applyFont="1" applyFill="1" applyBorder="1" applyAlignment="1">
      <alignment vertical="center"/>
    </xf>
    <xf numFmtId="167" fontId="19" fillId="3" borderId="1" xfId="0" applyNumberFormat="1" applyFont="1" applyFill="1" applyBorder="1" applyAlignment="1">
      <alignment horizontal="left" vertical="center" wrapText="1"/>
    </xf>
    <xf numFmtId="0" fontId="19" fillId="3" borderId="1" xfId="0" applyFont="1" applyFill="1" applyBorder="1" applyAlignment="1">
      <alignment horizontal="left" vertical="center" wrapText="1"/>
    </xf>
    <xf numFmtId="41" fontId="19" fillId="3" borderId="1" xfId="3" applyFont="1" applyFill="1" applyBorder="1"/>
    <xf numFmtId="0" fontId="6" fillId="3" borderId="1" xfId="0" applyFont="1" applyFill="1" applyBorder="1" applyAlignment="1">
      <alignment vertical="center"/>
    </xf>
    <xf numFmtId="0" fontId="6" fillId="3" borderId="1" xfId="0" applyFont="1" applyFill="1" applyBorder="1" applyAlignment="1">
      <alignment horizontal="left" vertical="center" wrapText="1"/>
    </xf>
    <xf numFmtId="41" fontId="6" fillId="3" borderId="1" xfId="3" applyFont="1" applyFill="1" applyBorder="1"/>
    <xf numFmtId="0" fontId="6" fillId="3" borderId="1" xfId="0" applyFont="1" applyFill="1" applyBorder="1" applyAlignment="1">
      <alignment vertical="center" wrapText="1"/>
    </xf>
    <xf numFmtId="0" fontId="12" fillId="3" borderId="1" xfId="0" applyFont="1" applyFill="1" applyBorder="1" applyAlignment="1">
      <alignment horizontal="center" vertical="center" wrapText="1"/>
    </xf>
    <xf numFmtId="0" fontId="12" fillId="3" borderId="27" xfId="0" applyFont="1" applyFill="1" applyBorder="1" applyAlignment="1">
      <alignment horizontal="center" vertical="center" wrapText="1"/>
    </xf>
    <xf numFmtId="41" fontId="6" fillId="0" borderId="0" xfId="0" applyNumberFormat="1" applyFont="1"/>
    <xf numFmtId="43" fontId="6" fillId="4" borderId="0" xfId="2" applyFont="1" applyFill="1"/>
    <xf numFmtId="0" fontId="15" fillId="0" borderId="1" xfId="0" applyFont="1" applyFill="1" applyBorder="1" applyAlignment="1">
      <alignment horizontal="center" vertical="center" wrapText="1"/>
    </xf>
    <xf numFmtId="0" fontId="11" fillId="0" borderId="1" xfId="0" applyFont="1" applyFill="1" applyBorder="1"/>
    <xf numFmtId="167" fontId="11" fillId="0" borderId="1" xfId="6" applyNumberFormat="1" applyFont="1" applyFill="1" applyBorder="1" applyAlignment="1">
      <alignment horizontal="left" vertical="center" wrapText="1"/>
    </xf>
    <xf numFmtId="165" fontId="11" fillId="0" borderId="1" xfId="2" applyNumberFormat="1" applyFont="1" applyFill="1" applyBorder="1"/>
    <xf numFmtId="0" fontId="11" fillId="0" borderId="1" xfId="7" applyFont="1" applyFill="1" applyBorder="1" applyAlignment="1">
      <alignment horizontal="left" vertical="center" wrapText="1" readingOrder="1"/>
    </xf>
    <xf numFmtId="0" fontId="11" fillId="0" borderId="1" xfId="0" applyFont="1" applyFill="1" applyBorder="1" applyAlignment="1">
      <alignment horizontal="left" vertical="center" wrapText="1"/>
    </xf>
    <xf numFmtId="0" fontId="13" fillId="0" borderId="1" xfId="0" applyFont="1" applyFill="1" applyBorder="1"/>
    <xf numFmtId="0" fontId="13" fillId="0" borderId="1" xfId="0" applyFont="1" applyFill="1" applyBorder="1" applyAlignment="1">
      <alignment horizontal="left" vertical="center" wrapText="1"/>
    </xf>
    <xf numFmtId="165" fontId="13" fillId="0" borderId="1" xfId="2" applyNumberFormat="1" applyFont="1" applyFill="1" applyBorder="1"/>
    <xf numFmtId="165" fontId="11" fillId="0" borderId="1" xfId="0" applyNumberFormat="1" applyFont="1" applyFill="1" applyBorder="1"/>
    <xf numFmtId="165" fontId="11" fillId="0" borderId="1" xfId="2" applyNumberFormat="1" applyFont="1" applyFill="1" applyBorder="1" applyAlignment="1">
      <alignment horizontal="right"/>
    </xf>
    <xf numFmtId="165" fontId="11" fillId="0" borderId="1" xfId="2" applyNumberFormat="1" applyFont="1" applyFill="1" applyBorder="1" applyAlignment="1">
      <alignment horizontal="right" vertical="center" wrapText="1"/>
    </xf>
    <xf numFmtId="0" fontId="11" fillId="0" borderId="1" xfId="0" applyFont="1" applyFill="1" applyBorder="1" applyAlignment="1">
      <alignment horizontal="left" vertical="center"/>
    </xf>
    <xf numFmtId="165" fontId="11" fillId="0" borderId="1" xfId="2" applyNumberFormat="1" applyFont="1" applyFill="1" applyBorder="1" applyAlignment="1">
      <alignment horizontal="right" vertical="center"/>
    </xf>
    <xf numFmtId="165" fontId="11" fillId="0" borderId="1" xfId="2" applyNumberFormat="1" applyFont="1" applyFill="1" applyBorder="1" applyAlignment="1">
      <alignment horizontal="left" vertical="center"/>
    </xf>
    <xf numFmtId="165" fontId="13" fillId="0" borderId="1" xfId="2" applyNumberFormat="1" applyFont="1" applyFill="1" applyBorder="1" applyAlignment="1">
      <alignment horizontal="left" vertical="center"/>
    </xf>
    <xf numFmtId="0" fontId="11" fillId="0" borderId="1" xfId="4" applyFont="1" applyFill="1" applyBorder="1" applyAlignment="1" applyProtection="1">
      <alignment horizontal="left" vertical="center"/>
      <protection hidden="1"/>
    </xf>
    <xf numFmtId="165" fontId="11" fillId="0" borderId="1" xfId="2" applyNumberFormat="1" applyFont="1" applyFill="1" applyBorder="1" applyAlignment="1" applyProtection="1">
      <alignment horizontal="left" vertical="center"/>
      <protection hidden="1"/>
    </xf>
    <xf numFmtId="0" fontId="13" fillId="0" borderId="1" xfId="4" applyFont="1" applyFill="1" applyBorder="1" applyAlignment="1" applyProtection="1">
      <alignment horizontal="left" vertical="center"/>
      <protection hidden="1"/>
    </xf>
    <xf numFmtId="165" fontId="11" fillId="0" borderId="1" xfId="2" applyNumberFormat="1" applyFont="1" applyFill="1" applyBorder="1" applyAlignment="1">
      <alignment horizontal="left" vertical="center" wrapText="1"/>
    </xf>
    <xf numFmtId="0" fontId="11" fillId="0" borderId="1" xfId="7" applyFont="1" applyFill="1" applyBorder="1" applyAlignment="1">
      <alignment horizontal="left" vertical="center" wrapText="1"/>
    </xf>
    <xf numFmtId="0" fontId="13" fillId="0" borderId="1" xfId="0" applyFont="1" applyFill="1" applyBorder="1" applyAlignment="1">
      <alignment wrapText="1"/>
    </xf>
    <xf numFmtId="0" fontId="11" fillId="0" borderId="1" xfId="0" applyFont="1" applyFill="1" applyBorder="1" applyAlignment="1">
      <alignment vertical="center" wrapText="1"/>
    </xf>
    <xf numFmtId="165" fontId="11" fillId="0" borderId="1" xfId="2" applyNumberFormat="1" applyFont="1" applyFill="1" applyBorder="1" applyAlignment="1">
      <alignment vertical="center" wrapText="1"/>
    </xf>
    <xf numFmtId="0" fontId="13" fillId="0" borderId="1" xfId="0" applyFont="1" applyFill="1" applyBorder="1" applyAlignment="1">
      <alignment vertical="center" wrapText="1"/>
    </xf>
    <xf numFmtId="165" fontId="11" fillId="0" borderId="1" xfId="2" applyNumberFormat="1" applyFont="1" applyFill="1" applyBorder="1" applyAlignment="1">
      <alignment horizontal="center" vertical="center" wrapText="1"/>
    </xf>
    <xf numFmtId="41" fontId="11" fillId="0" borderId="1" xfId="3" applyFont="1" applyFill="1" applyBorder="1" applyAlignment="1">
      <alignment horizontal="right" vertical="center" wrapText="1"/>
    </xf>
    <xf numFmtId="165" fontId="11" fillId="0" borderId="1" xfId="2" applyNumberFormat="1" applyFont="1" applyFill="1" applyBorder="1" applyAlignment="1"/>
    <xf numFmtId="41" fontId="11" fillId="0" borderId="1" xfId="3" applyFont="1" applyFill="1" applyBorder="1" applyAlignment="1">
      <alignment horizontal="left" vertical="center" wrapText="1"/>
    </xf>
    <xf numFmtId="41" fontId="13" fillId="0" borderId="1" xfId="3" applyFont="1" applyFill="1" applyBorder="1" applyAlignment="1">
      <alignment horizontal="left" vertical="center" wrapText="1"/>
    </xf>
    <xf numFmtId="41" fontId="13" fillId="0" borderId="1" xfId="3" applyFont="1" applyFill="1" applyBorder="1"/>
    <xf numFmtId="165" fontId="15" fillId="0" borderId="1" xfId="2" applyNumberFormat="1" applyFont="1" applyFill="1" applyBorder="1" applyAlignment="1">
      <alignment horizontal="center" vertical="center" wrapText="1"/>
    </xf>
    <xf numFmtId="165" fontId="13" fillId="0" borderId="1" xfId="2" applyNumberFormat="1" applyFont="1" applyFill="1" applyBorder="1" applyAlignment="1">
      <alignment horizontal="left" vertical="center" wrapText="1"/>
    </xf>
    <xf numFmtId="0" fontId="21" fillId="0" borderId="28" xfId="0" applyFont="1" applyBorder="1" applyAlignment="1">
      <alignment horizontal="center" vertical="center" wrapText="1"/>
    </xf>
    <xf numFmtId="0" fontId="21" fillId="0" borderId="29" xfId="0" applyFont="1" applyBorder="1" applyAlignment="1">
      <alignment horizontal="center" vertical="center" wrapText="1"/>
    </xf>
    <xf numFmtId="0" fontId="19" fillId="0" borderId="30" xfId="0" applyFont="1" applyBorder="1" applyAlignment="1">
      <alignment horizontal="center" vertical="center"/>
    </xf>
    <xf numFmtId="0" fontId="19" fillId="0" borderId="31" xfId="0" applyFont="1" applyBorder="1" applyAlignment="1">
      <alignment horizontal="center" vertical="center"/>
    </xf>
    <xf numFmtId="0" fontId="21" fillId="11" borderId="32" xfId="0" applyFont="1" applyFill="1" applyBorder="1" applyAlignment="1">
      <alignment horizontal="left" vertical="center"/>
    </xf>
    <xf numFmtId="0" fontId="21" fillId="11" borderId="33" xfId="0" applyFont="1" applyFill="1" applyBorder="1" applyAlignment="1">
      <alignment horizontal="left" vertical="center" wrapText="1"/>
    </xf>
    <xf numFmtId="3" fontId="21" fillId="11" borderId="33" xfId="0" applyNumberFormat="1" applyFont="1" applyFill="1" applyBorder="1" applyAlignment="1">
      <alignment horizontal="right" vertical="center"/>
    </xf>
    <xf numFmtId="0" fontId="21" fillId="11" borderId="34" xfId="0" applyFont="1" applyFill="1" applyBorder="1" applyAlignment="1">
      <alignment horizontal="left" vertical="center"/>
    </xf>
    <xf numFmtId="0" fontId="21" fillId="11" borderId="35" xfId="0" applyFont="1" applyFill="1" applyBorder="1" applyAlignment="1">
      <alignment horizontal="left" vertical="center"/>
    </xf>
    <xf numFmtId="3" fontId="21" fillId="11" borderId="35" xfId="0" applyNumberFormat="1" applyFont="1" applyFill="1" applyBorder="1" applyAlignment="1">
      <alignment horizontal="right" vertical="center"/>
    </xf>
    <xf numFmtId="0" fontId="21" fillId="11" borderId="35" xfId="0" applyFont="1" applyFill="1" applyBorder="1" applyAlignment="1">
      <alignment horizontal="left" vertical="center" wrapText="1"/>
    </xf>
    <xf numFmtId="0" fontId="22" fillId="11" borderId="34" xfId="0" applyFont="1" applyFill="1" applyBorder="1" applyAlignment="1">
      <alignment horizontal="left" vertical="center"/>
    </xf>
    <xf numFmtId="0" fontId="22" fillId="11" borderId="35" xfId="0" applyFont="1" applyFill="1" applyBorder="1" applyAlignment="1">
      <alignment horizontal="left" vertical="center" wrapText="1"/>
    </xf>
    <xf numFmtId="3" fontId="22" fillId="11" borderId="35" xfId="0" applyNumberFormat="1" applyFont="1" applyFill="1" applyBorder="1" applyAlignment="1">
      <alignment horizontal="right" vertical="center"/>
    </xf>
    <xf numFmtId="0" fontId="22" fillId="11" borderId="35" xfId="0" applyFont="1" applyFill="1" applyBorder="1" applyAlignment="1">
      <alignment horizontal="left" vertical="center"/>
    </xf>
    <xf numFmtId="0" fontId="22" fillId="11" borderId="36" xfId="0" applyFont="1" applyFill="1" applyBorder="1" applyAlignment="1">
      <alignment horizontal="left" vertical="center"/>
    </xf>
    <xf numFmtId="0" fontId="22" fillId="11" borderId="37" xfId="0" applyFont="1" applyFill="1" applyBorder="1" applyAlignment="1">
      <alignment horizontal="left" vertical="center"/>
    </xf>
    <xf numFmtId="3" fontId="22" fillId="11" borderId="37" xfId="0" applyNumberFormat="1" applyFont="1" applyFill="1" applyBorder="1" applyAlignment="1">
      <alignment horizontal="right" vertical="center"/>
    </xf>
    <xf numFmtId="3" fontId="21" fillId="11" borderId="35" xfId="0" applyNumberFormat="1" applyFont="1" applyFill="1" applyBorder="1" applyAlignment="1">
      <alignment horizontal="right" vertical="center" wrapText="1"/>
    </xf>
    <xf numFmtId="0" fontId="22" fillId="11" borderId="37" xfId="0" applyFont="1" applyFill="1" applyBorder="1" applyAlignment="1">
      <alignment horizontal="left" vertical="center" wrapText="1"/>
    </xf>
    <xf numFmtId="3" fontId="22" fillId="11" borderId="37" xfId="0" applyNumberFormat="1" applyFont="1" applyFill="1" applyBorder="1" applyAlignment="1">
      <alignment horizontal="right" vertical="center" wrapText="1"/>
    </xf>
    <xf numFmtId="0" fontId="20" fillId="0" borderId="1" xfId="0" applyFont="1" applyBorder="1"/>
    <xf numFmtId="0" fontId="0" fillId="0" borderId="1" xfId="0" applyFill="1" applyBorder="1"/>
    <xf numFmtId="0" fontId="0" fillId="0" borderId="1" xfId="0" applyBorder="1"/>
    <xf numFmtId="165" fontId="0" fillId="0" borderId="0" xfId="2" applyNumberFormat="1" applyFont="1"/>
    <xf numFmtId="165" fontId="0" fillId="0" borderId="0" xfId="0" applyNumberFormat="1"/>
    <xf numFmtId="165" fontId="20" fillId="0" borderId="1" xfId="0" applyNumberFormat="1" applyFont="1" applyBorder="1"/>
    <xf numFmtId="0" fontId="20" fillId="0" borderId="1" xfId="0" applyFont="1" applyBorder="1" applyAlignment="1">
      <alignment horizontal="left"/>
    </xf>
    <xf numFmtId="165" fontId="0" fillId="0" borderId="1" xfId="0" applyNumberFormat="1" applyBorder="1"/>
    <xf numFmtId="17" fontId="0" fillId="0" borderId="1" xfId="0" applyNumberFormat="1" applyBorder="1" applyAlignment="1">
      <alignment horizontal="left"/>
    </xf>
    <xf numFmtId="0" fontId="0" fillId="0" borderId="1" xfId="0" applyBorder="1" applyAlignment="1">
      <alignment horizontal="left"/>
    </xf>
    <xf numFmtId="165" fontId="0" fillId="0" borderId="1" xfId="2" applyNumberFormat="1" applyFont="1" applyBorder="1"/>
    <xf numFmtId="17" fontId="0" fillId="0" borderId="1" xfId="2" applyNumberFormat="1" applyFont="1" applyBorder="1" applyAlignment="1">
      <alignment horizontal="left"/>
    </xf>
    <xf numFmtId="165" fontId="0" fillId="0" borderId="0" xfId="0" applyNumberFormat="1" applyBorder="1"/>
    <xf numFmtId="0" fontId="0" fillId="0" borderId="0" xfId="0" applyBorder="1" applyAlignment="1">
      <alignment horizontal="left"/>
    </xf>
    <xf numFmtId="10" fontId="0" fillId="0" borderId="0" xfId="8" applyNumberFormat="1" applyFont="1"/>
    <xf numFmtId="16" fontId="0" fillId="0" borderId="0" xfId="0" applyNumberFormat="1"/>
    <xf numFmtId="165" fontId="20" fillId="0" borderId="1" xfId="2" applyNumberFormat="1" applyFont="1" applyBorder="1"/>
    <xf numFmtId="0" fontId="0" fillId="0" borderId="0" xfId="0" applyAlignment="1">
      <alignment horizontal="center"/>
    </xf>
    <xf numFmtId="169" fontId="8" fillId="0" borderId="0" xfId="0" applyNumberFormat="1" applyFont="1" applyFill="1" applyAlignment="1">
      <alignment horizontal="center" vertical="center"/>
    </xf>
    <xf numFmtId="168" fontId="8" fillId="15" borderId="1" xfId="2" applyNumberFormat="1" applyFont="1" applyFill="1" applyBorder="1" applyAlignment="1">
      <alignment horizontal="center" vertical="center" wrapText="1"/>
    </xf>
    <xf numFmtId="169" fontId="8" fillId="0" borderId="1" xfId="0" applyNumberFormat="1" applyFont="1" applyFill="1" applyBorder="1" applyAlignment="1">
      <alignment horizontal="center" vertical="center" wrapText="1"/>
    </xf>
    <xf numFmtId="43" fontId="11" fillId="0" borderId="24" xfId="2" applyNumberFormat="1" applyFont="1" applyFill="1" applyBorder="1"/>
    <xf numFmtId="44" fontId="8" fillId="0" borderId="1" xfId="0" applyNumberFormat="1" applyFont="1" applyFill="1" applyBorder="1" applyAlignment="1">
      <alignment horizontal="center" vertical="center" wrapText="1"/>
    </xf>
    <xf numFmtId="164" fontId="8" fillId="0" borderId="0" xfId="0" applyNumberFormat="1" applyFont="1" applyFill="1" applyAlignment="1">
      <alignment horizontal="center" vertical="center"/>
    </xf>
    <xf numFmtId="42" fontId="8" fillId="0" borderId="1" xfId="0" applyNumberFormat="1" applyFont="1" applyFill="1" applyBorder="1" applyAlignment="1">
      <alignment horizontal="center" vertical="center" wrapText="1"/>
    </xf>
    <xf numFmtId="43" fontId="8" fillId="0" borderId="0" xfId="0" applyNumberFormat="1" applyFont="1" applyFill="1" applyAlignment="1">
      <alignment horizontal="center" vertical="center"/>
    </xf>
    <xf numFmtId="43" fontId="8" fillId="3" borderId="0" xfId="0" applyNumberFormat="1" applyFont="1" applyFill="1" applyAlignment="1">
      <alignment horizontal="center" vertical="center"/>
    </xf>
    <xf numFmtId="168" fontId="8" fillId="0" borderId="0" xfId="2" applyNumberFormat="1" applyFont="1" applyFill="1" applyBorder="1" applyAlignment="1">
      <alignment horizontal="center" vertical="center" wrapText="1"/>
    </xf>
    <xf numFmtId="43" fontId="7" fillId="0" borderId="1" xfId="2" applyFont="1" applyFill="1" applyBorder="1" applyAlignment="1">
      <alignment horizontal="center" vertical="center" wrapText="1"/>
    </xf>
    <xf numFmtId="43" fontId="18" fillId="0" borderId="1" xfId="2" applyFont="1" applyFill="1" applyBorder="1" applyAlignment="1">
      <alignment horizontal="center" vertical="center"/>
    </xf>
    <xf numFmtId="168" fontId="8" fillId="0" borderId="24" xfId="2" applyNumberFormat="1" applyFont="1" applyFill="1" applyBorder="1" applyAlignment="1">
      <alignment horizontal="center" vertical="center" wrapText="1"/>
    </xf>
    <xf numFmtId="0" fontId="11" fillId="2" borderId="1" xfId="0" applyFont="1" applyFill="1" applyBorder="1" applyAlignment="1">
      <alignment vertical="center" wrapText="1"/>
    </xf>
    <xf numFmtId="0" fontId="11" fillId="2" borderId="1" xfId="0" applyFont="1" applyFill="1" applyBorder="1" applyAlignment="1">
      <alignment horizontal="center" vertical="center" wrapText="1"/>
    </xf>
    <xf numFmtId="0" fontId="11" fillId="2" borderId="24" xfId="0" applyFont="1" applyFill="1" applyBorder="1" applyAlignment="1">
      <alignment horizontal="center" vertical="center" wrapText="1"/>
    </xf>
    <xf numFmtId="1" fontId="11" fillId="2" borderId="24" xfId="0" applyNumberFormat="1" applyFont="1" applyFill="1" applyBorder="1" applyAlignment="1">
      <alignment horizontal="center" vertical="center"/>
    </xf>
    <xf numFmtId="43" fontId="11" fillId="2" borderId="24" xfId="2" applyFont="1" applyFill="1" applyBorder="1" applyAlignment="1">
      <alignment horizontal="center" vertical="center"/>
    </xf>
    <xf numFmtId="0" fontId="13" fillId="0" borderId="1" xfId="0" applyFont="1" applyFill="1" applyBorder="1" applyAlignment="1">
      <alignment horizontal="center" vertical="center" wrapText="1"/>
    </xf>
    <xf numFmtId="168" fontId="13" fillId="0" borderId="1" xfId="2" applyNumberFormat="1" applyFont="1" applyFill="1" applyBorder="1" applyAlignment="1">
      <alignment horizontal="center" vertical="center" wrapText="1"/>
    </xf>
    <xf numFmtId="168" fontId="13" fillId="0" borderId="0" xfId="2" applyNumberFormat="1" applyFont="1" applyFill="1" applyBorder="1" applyAlignment="1">
      <alignment horizontal="center" vertical="center" wrapText="1"/>
    </xf>
    <xf numFmtId="43" fontId="13" fillId="0" borderId="1" xfId="2" applyFont="1" applyFill="1" applyBorder="1" applyAlignment="1">
      <alignment horizontal="center" vertical="center" wrapText="1"/>
    </xf>
    <xf numFmtId="0" fontId="13" fillId="3" borderId="1" xfId="0" applyFont="1" applyFill="1" applyBorder="1" applyAlignment="1">
      <alignment horizontal="center" vertical="center" wrapText="1"/>
    </xf>
    <xf numFmtId="0" fontId="6" fillId="0" borderId="0" xfId="0" applyFont="1" applyFill="1"/>
    <xf numFmtId="165" fontId="11" fillId="2" borderId="24" xfId="0" applyNumberFormat="1" applyFont="1" applyFill="1" applyBorder="1" applyAlignment="1">
      <alignment horizontal="center" vertical="center"/>
    </xf>
    <xf numFmtId="165" fontId="6" fillId="0" borderId="1" xfId="0" applyNumberFormat="1" applyFont="1" applyFill="1" applyBorder="1" applyAlignment="1">
      <alignment horizontal="right"/>
    </xf>
    <xf numFmtId="165" fontId="13" fillId="0" borderId="1" xfId="2" applyNumberFormat="1" applyFont="1" applyFill="1" applyBorder="1" applyAlignment="1">
      <alignment horizontal="right" vertical="center"/>
    </xf>
    <xf numFmtId="165" fontId="13" fillId="0" borderId="1" xfId="2" applyNumberFormat="1" applyFont="1" applyFill="1" applyBorder="1" applyAlignment="1">
      <alignment horizontal="right" vertical="center" wrapText="1"/>
    </xf>
    <xf numFmtId="165" fontId="6" fillId="0" borderId="0" xfId="0" applyNumberFormat="1" applyFont="1" applyAlignment="1">
      <alignment horizontal="center"/>
    </xf>
    <xf numFmtId="0" fontId="12" fillId="16" borderId="1" xfId="0" applyFont="1" applyFill="1" applyBorder="1" applyAlignment="1">
      <alignment vertical="center"/>
    </xf>
    <xf numFmtId="0" fontId="12" fillId="16" borderId="1" xfId="0" applyFont="1" applyFill="1" applyBorder="1" applyAlignment="1">
      <alignment vertical="center" wrapText="1"/>
    </xf>
    <xf numFmtId="44" fontId="12" fillId="16" borderId="1" xfId="1" applyFont="1" applyFill="1" applyBorder="1" applyAlignment="1">
      <alignment vertical="center" wrapText="1"/>
    </xf>
    <xf numFmtId="44" fontId="12" fillId="16" borderId="1" xfId="1" applyFont="1" applyFill="1" applyBorder="1" applyAlignment="1">
      <alignment vertical="center"/>
    </xf>
    <xf numFmtId="0" fontId="19" fillId="0" borderId="38" xfId="0" applyFont="1" applyBorder="1" applyAlignment="1">
      <alignment horizontal="center"/>
    </xf>
    <xf numFmtId="3" fontId="19" fillId="0" borderId="39" xfId="0" applyNumberFormat="1" applyFont="1" applyBorder="1" applyAlignment="1">
      <alignment horizontal="center"/>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44" fontId="14" fillId="0" borderId="1" xfId="1" applyFont="1" applyFill="1" applyBorder="1" applyAlignment="1">
      <alignment horizontal="center" vertical="center" wrapText="1"/>
    </xf>
    <xf numFmtId="44" fontId="14" fillId="0" borderId="1" xfId="1" applyFont="1" applyFill="1" applyBorder="1" applyAlignment="1">
      <alignment horizontal="center" vertical="center"/>
    </xf>
    <xf numFmtId="4" fontId="14" fillId="0" borderId="14" xfId="0" applyNumberFormat="1" applyFont="1" applyFill="1" applyBorder="1" applyAlignment="1">
      <alignment horizontal="center" vertical="center"/>
    </xf>
    <xf numFmtId="0" fontId="14" fillId="0" borderId="21" xfId="0" applyFont="1" applyFill="1" applyBorder="1" applyAlignment="1">
      <alignment horizontal="center" vertical="center"/>
    </xf>
    <xf numFmtId="44" fontId="14" fillId="0" borderId="3" xfId="1" applyFont="1" applyFill="1" applyBorder="1" applyAlignment="1">
      <alignment horizontal="center" vertical="center"/>
    </xf>
    <xf numFmtId="4" fontId="14" fillId="0" borderId="22" xfId="0" applyNumberFormat="1" applyFont="1" applyFill="1" applyBorder="1" applyAlignment="1">
      <alignment horizontal="center" vertical="center"/>
    </xf>
    <xf numFmtId="44" fontId="6" fillId="0" borderId="0" xfId="0" applyNumberFormat="1" applyFont="1"/>
    <xf numFmtId="3" fontId="6" fillId="0" borderId="0" xfId="0" applyNumberFormat="1" applyFont="1"/>
    <xf numFmtId="4" fontId="6" fillId="0" borderId="0" xfId="0" applyNumberFormat="1" applyFont="1"/>
    <xf numFmtId="165" fontId="11" fillId="2" borderId="24" xfId="2" applyNumberFormat="1" applyFont="1" applyFill="1" applyBorder="1" applyAlignment="1">
      <alignment horizontal="center" vertical="center"/>
    </xf>
    <xf numFmtId="165" fontId="8" fillId="0" borderId="1" xfId="2" applyNumberFormat="1" applyFont="1" applyFill="1" applyBorder="1" applyAlignment="1">
      <alignment horizontal="center" vertical="center" wrapText="1"/>
    </xf>
    <xf numFmtId="165" fontId="13" fillId="0" borderId="1" xfId="2" applyNumberFormat="1" applyFont="1" applyFill="1" applyBorder="1" applyAlignment="1">
      <alignment horizontal="center" vertical="center" wrapText="1"/>
    </xf>
    <xf numFmtId="0" fontId="0" fillId="14" borderId="0" xfId="0" applyFill="1"/>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4" fillId="0" borderId="0" xfId="0" applyFont="1" applyAlignment="1">
      <alignment vertical="center" wrapText="1"/>
    </xf>
    <xf numFmtId="49" fontId="8" fillId="17" borderId="0" xfId="0" applyNumberFormat="1" applyFont="1" applyFill="1" applyAlignment="1">
      <alignment horizontal="left" vertical="center" wrapText="1"/>
    </xf>
    <xf numFmtId="0" fontId="20" fillId="0" borderId="0" xfId="0" applyFont="1" applyAlignment="1">
      <alignment horizontal="center" vertical="center"/>
    </xf>
    <xf numFmtId="0" fontId="20" fillId="0" borderId="0" xfId="0" applyFont="1"/>
    <xf numFmtId="43" fontId="8" fillId="0" borderId="1" xfId="0" applyNumberFormat="1" applyFont="1" applyFill="1" applyBorder="1" applyAlignment="1">
      <alignment horizontal="center" vertical="center" wrapText="1"/>
    </xf>
    <xf numFmtId="43" fontId="8" fillId="0" borderId="1" xfId="2" applyFont="1" applyFill="1" applyBorder="1" applyAlignment="1">
      <alignment horizontal="center" vertical="center"/>
    </xf>
    <xf numFmtId="0" fontId="19" fillId="0" borderId="38" xfId="0" applyFont="1" applyBorder="1" applyAlignment="1">
      <alignment horizontal="center" vertical="center" wrapText="1"/>
    </xf>
    <xf numFmtId="3" fontId="19" fillId="0" borderId="39" xfId="0" applyNumberFormat="1" applyFont="1" applyBorder="1" applyAlignment="1">
      <alignment horizontal="center" vertical="center" wrapText="1"/>
    </xf>
    <xf numFmtId="3" fontId="14" fillId="0" borderId="14" xfId="0" applyNumberFormat="1" applyFont="1" applyFill="1" applyBorder="1" applyAlignment="1">
      <alignment horizontal="center" vertical="center"/>
    </xf>
    <xf numFmtId="3" fontId="14" fillId="0" borderId="22" xfId="0" applyNumberFormat="1" applyFont="1" applyFill="1" applyBorder="1" applyAlignment="1">
      <alignment horizontal="center" vertical="center"/>
    </xf>
    <xf numFmtId="165" fontId="0" fillId="0" borderId="0" xfId="2" applyNumberFormat="1" applyFont="1" applyFill="1"/>
    <xf numFmtId="43" fontId="14" fillId="0" borderId="14" xfId="2" applyNumberFormat="1" applyFont="1" applyBorder="1" applyAlignment="1">
      <alignment horizontal="center"/>
    </xf>
    <xf numFmtId="43" fontId="14" fillId="0" borderId="22" xfId="2" applyNumberFormat="1" applyFont="1" applyBorder="1" applyAlignment="1">
      <alignment vertical="center"/>
    </xf>
    <xf numFmtId="0" fontId="25"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43" fontId="25" fillId="3" borderId="1" xfId="0" applyNumberFormat="1" applyFont="1" applyFill="1" applyBorder="1" applyAlignment="1">
      <alignment horizontal="center" vertical="center" wrapText="1"/>
    </xf>
    <xf numFmtId="168" fontId="25" fillId="0" borderId="1" xfId="0" applyNumberFormat="1" applyFont="1" applyFill="1" applyBorder="1" applyAlignment="1">
      <alignment horizontal="center" vertical="center" wrapText="1"/>
    </xf>
    <xf numFmtId="168" fontId="8" fillId="0" borderId="1" xfId="0" applyNumberFormat="1" applyFont="1" applyFill="1" applyBorder="1" applyAlignment="1">
      <alignment horizontal="center" vertical="center" wrapText="1"/>
    </xf>
    <xf numFmtId="0" fontId="6" fillId="0" borderId="1" xfId="0" applyFont="1" applyBorder="1" applyAlignment="1">
      <alignment horizontal="center" vertical="center"/>
    </xf>
    <xf numFmtId="0" fontId="6" fillId="0" borderId="14" xfId="0" applyFont="1" applyBorder="1" applyAlignment="1">
      <alignment horizont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center"/>
    </xf>
    <xf numFmtId="3" fontId="6" fillId="0" borderId="0" xfId="0" applyNumberFormat="1" applyFont="1" applyAlignment="1">
      <alignment horizontal="center"/>
    </xf>
    <xf numFmtId="43" fontId="8" fillId="3" borderId="1" xfId="0" applyNumberFormat="1" applyFont="1" applyFill="1" applyBorder="1" applyAlignment="1">
      <alignment horizontal="center" vertical="center" wrapText="1"/>
    </xf>
    <xf numFmtId="170" fontId="0" fillId="0" borderId="0" xfId="0" applyNumberFormat="1"/>
    <xf numFmtId="165" fontId="0" fillId="0" borderId="0" xfId="2" applyNumberFormat="1" applyFont="1" applyAlignment="1">
      <alignment horizontal="center"/>
    </xf>
    <xf numFmtId="0" fontId="0" fillId="0" borderId="0" xfId="0" applyAlignment="1">
      <alignment horizontal="center"/>
    </xf>
  </cellXfs>
  <cellStyles count="9">
    <cellStyle name="Millares" xfId="2" builtinId="3"/>
    <cellStyle name="Millares [0]" xfId="3" builtinId="6"/>
    <cellStyle name="Moneda" xfId="1" builtinId="4"/>
    <cellStyle name="Nivel 7" xfId="5"/>
    <cellStyle name="Normal" xfId="0" builtinId="0"/>
    <cellStyle name="Normal 2" xfId="6"/>
    <cellStyle name="Normal 2 2" xfId="7"/>
    <cellStyle name="Normal 4" xfId="4"/>
    <cellStyle name="Porcentaje"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318"/>
  <sheetViews>
    <sheetView tabSelected="1" topLeftCell="B165" zoomScale="70" zoomScaleNormal="70" workbookViewId="0">
      <selection activeCell="P173" sqref="P173"/>
    </sheetView>
  </sheetViews>
  <sheetFormatPr baseColWidth="10" defaultColWidth="11.42578125" defaultRowHeight="24.95" customHeight="1" outlineLevelRow="2" x14ac:dyDescent="0.25"/>
  <cols>
    <col min="1" max="1" width="2.42578125" style="4" customWidth="1"/>
    <col min="2" max="2" width="29.7109375" style="2" customWidth="1"/>
    <col min="3" max="3" width="20.140625" style="2" customWidth="1"/>
    <col min="4" max="4" width="13.7109375" style="2" customWidth="1"/>
    <col min="5" max="5" width="17" style="2" customWidth="1"/>
    <col min="6" max="6" width="13" style="2" customWidth="1"/>
    <col min="7" max="7" width="21.28515625" style="2" customWidth="1"/>
    <col min="8" max="8" width="25.5703125" style="2" hidden="1" customWidth="1"/>
    <col min="9" max="9" width="9.140625" style="2" hidden="1" customWidth="1"/>
    <col min="10" max="10" width="14.7109375" style="2" hidden="1" customWidth="1"/>
    <col min="11" max="11" width="15" style="2" customWidth="1"/>
    <col min="12" max="12" width="22.85546875" style="2" customWidth="1"/>
    <col min="13" max="13" width="19.42578125" style="179" customWidth="1"/>
    <col min="14" max="14" width="19.42578125" style="152" customWidth="1"/>
    <col min="15" max="15" width="56" style="4" customWidth="1"/>
    <col min="16" max="16" width="46.28515625" style="153" customWidth="1"/>
    <col min="17" max="17" width="21.5703125" style="2" customWidth="1"/>
    <col min="18" max="18" width="15" style="2" bestFit="1" customWidth="1"/>
    <col min="19" max="19" width="16" style="2" bestFit="1" customWidth="1"/>
    <col min="20" max="20" width="12.85546875" style="2" bestFit="1" customWidth="1"/>
    <col min="21" max="16384" width="11.42578125" style="2"/>
  </cols>
  <sheetData>
    <row r="1" spans="1:18" ht="24.95" customHeight="1" x14ac:dyDescent="0.25">
      <c r="B1" s="102" t="s">
        <v>966</v>
      </c>
      <c r="C1" s="102" t="s">
        <v>967</v>
      </c>
      <c r="D1" s="102" t="s">
        <v>968</v>
      </c>
      <c r="E1" s="102" t="s">
        <v>0</v>
      </c>
      <c r="F1" s="102" t="s">
        <v>1</v>
      </c>
      <c r="G1" s="90" t="s">
        <v>2</v>
      </c>
      <c r="H1" s="90" t="s">
        <v>3</v>
      </c>
      <c r="I1" s="90" t="s">
        <v>4</v>
      </c>
      <c r="J1" s="90" t="s">
        <v>5</v>
      </c>
      <c r="K1" s="90" t="s">
        <v>6</v>
      </c>
      <c r="L1" s="90" t="s">
        <v>1182</v>
      </c>
      <c r="M1" s="176" t="s">
        <v>1181</v>
      </c>
      <c r="N1" s="280" t="s">
        <v>1407</v>
      </c>
      <c r="O1" s="90" t="s">
        <v>1251</v>
      </c>
      <c r="P1" s="150" t="s">
        <v>1310</v>
      </c>
    </row>
    <row r="2" spans="1:18" s="3" customFormat="1" ht="81.75" customHeight="1" outlineLevel="2" x14ac:dyDescent="0.25">
      <c r="A2" s="4"/>
      <c r="B2" s="5" t="s">
        <v>969</v>
      </c>
      <c r="C2" s="5" t="s">
        <v>986</v>
      </c>
      <c r="D2" s="104">
        <v>3814004</v>
      </c>
      <c r="E2" s="5" t="s">
        <v>670</v>
      </c>
      <c r="F2" s="5" t="s">
        <v>936</v>
      </c>
      <c r="G2" s="5" t="s">
        <v>220</v>
      </c>
      <c r="H2" s="5" t="s">
        <v>703</v>
      </c>
      <c r="I2" s="5">
        <v>20</v>
      </c>
      <c r="J2" s="5" t="s">
        <v>225</v>
      </c>
      <c r="K2" s="5" t="s">
        <v>222</v>
      </c>
      <c r="L2" s="5" t="s">
        <v>704</v>
      </c>
      <c r="M2" s="271">
        <v>4318800</v>
      </c>
      <c r="N2" s="327">
        <f>2562075+1756725</f>
        <v>4318800</v>
      </c>
      <c r="O2" s="326"/>
      <c r="P2" s="151"/>
      <c r="Q2" s="152"/>
      <c r="R2" s="277"/>
    </row>
    <row r="3" spans="1:18" s="3" customFormat="1" ht="34.5" customHeight="1" outlineLevel="2" x14ac:dyDescent="0.25">
      <c r="A3" s="4"/>
      <c r="B3" s="5" t="s">
        <v>969</v>
      </c>
      <c r="C3" s="5" t="s">
        <v>986</v>
      </c>
      <c r="D3" s="104">
        <v>3811106</v>
      </c>
      <c r="E3" s="5" t="s">
        <v>733</v>
      </c>
      <c r="F3" s="5" t="s">
        <v>734</v>
      </c>
      <c r="G3" s="5" t="s">
        <v>897</v>
      </c>
      <c r="H3" s="5" t="s">
        <v>902</v>
      </c>
      <c r="I3" s="5" t="s">
        <v>1307</v>
      </c>
      <c r="J3" s="5" t="s">
        <v>897</v>
      </c>
      <c r="K3" s="5" t="s">
        <v>900</v>
      </c>
      <c r="L3" s="5" t="s">
        <v>903</v>
      </c>
      <c r="M3" s="271">
        <f>40000000+5000000+1681200+147905-8222222</f>
        <v>38606883</v>
      </c>
      <c r="N3" s="327">
        <f>4745370+12337962+5569200+3728450+11625900</f>
        <v>38006882</v>
      </c>
      <c r="O3" s="336"/>
      <c r="P3" s="151"/>
      <c r="Q3" s="152"/>
      <c r="R3" s="277"/>
    </row>
    <row r="4" spans="1:18" s="3" customFormat="1" ht="34.5" customHeight="1" outlineLevel="2" x14ac:dyDescent="0.25">
      <c r="A4" s="4"/>
      <c r="B4" s="5" t="s">
        <v>969</v>
      </c>
      <c r="C4" s="5" t="s">
        <v>986</v>
      </c>
      <c r="D4" s="104">
        <v>3812206</v>
      </c>
      <c r="E4" s="5" t="s">
        <v>733</v>
      </c>
      <c r="F4" s="5" t="s">
        <v>734</v>
      </c>
      <c r="G4" s="5" t="s">
        <v>897</v>
      </c>
      <c r="H4" s="5" t="s">
        <v>909</v>
      </c>
      <c r="I4" s="5" t="s">
        <v>910</v>
      </c>
      <c r="J4" s="5" t="s">
        <v>897</v>
      </c>
      <c r="K4" s="5" t="s">
        <v>900</v>
      </c>
      <c r="L4" s="5" t="s">
        <v>911</v>
      </c>
      <c r="M4" s="271">
        <v>40852095</v>
      </c>
      <c r="N4" s="327">
        <f>9189702.65+3816891.4+2239050+9900000+1666000+6283200+3503360+4253890-3197.01</f>
        <v>40848897.039999999</v>
      </c>
      <c r="O4" s="327"/>
      <c r="P4" s="151"/>
      <c r="Q4" s="152"/>
      <c r="R4" s="277"/>
    </row>
    <row r="5" spans="1:18" s="3" customFormat="1" ht="56.25" customHeight="1" outlineLevel="1" x14ac:dyDescent="0.25">
      <c r="A5" s="4"/>
      <c r="B5" s="5"/>
      <c r="C5" s="1" t="s">
        <v>1253</v>
      </c>
      <c r="D5" s="104"/>
      <c r="E5" s="5"/>
      <c r="F5" s="5"/>
      <c r="G5" s="5"/>
      <c r="H5" s="5"/>
      <c r="I5" s="5"/>
      <c r="J5" s="5"/>
      <c r="K5" s="5"/>
      <c r="L5" s="5"/>
      <c r="M5" s="178">
        <f>SUBTOTAL(9,M2:M4)</f>
        <v>83777778</v>
      </c>
      <c r="N5" s="280">
        <f>SUBTOTAL(9,N2:N4)</f>
        <v>83174579.039999992</v>
      </c>
      <c r="O5" s="326"/>
      <c r="P5" s="151"/>
      <c r="Q5" s="277"/>
    </row>
    <row r="6" spans="1:18" s="3" customFormat="1" ht="24.95" customHeight="1" outlineLevel="2" x14ac:dyDescent="0.25">
      <c r="B6" s="5" t="s">
        <v>969</v>
      </c>
      <c r="C6" s="5" t="s">
        <v>970</v>
      </c>
      <c r="D6" s="104">
        <v>47829</v>
      </c>
      <c r="E6" s="5" t="s">
        <v>553</v>
      </c>
      <c r="F6" s="5" t="s">
        <v>937</v>
      </c>
      <c r="G6" s="5" t="s">
        <v>570</v>
      </c>
      <c r="H6" s="5" t="s">
        <v>1426</v>
      </c>
      <c r="I6" s="5"/>
      <c r="J6" s="5"/>
      <c r="K6" s="5"/>
      <c r="L6" s="5"/>
      <c r="M6" s="177">
        <f>370000000+6500000+200000000</f>
        <v>576500000</v>
      </c>
      <c r="N6" s="106">
        <v>366622970</v>
      </c>
      <c r="O6" s="326"/>
      <c r="P6" s="151"/>
    </row>
    <row r="7" spans="1:18" s="3" customFormat="1" ht="24.95" customHeight="1" outlineLevel="1" x14ac:dyDescent="0.25">
      <c r="B7" s="5"/>
      <c r="C7" s="1" t="s">
        <v>1254</v>
      </c>
      <c r="D7" s="104"/>
      <c r="E7" s="5"/>
      <c r="F7" s="5"/>
      <c r="G7" s="5"/>
      <c r="H7" s="5"/>
      <c r="I7" s="5"/>
      <c r="J7" s="5"/>
      <c r="K7" s="5"/>
      <c r="L7" s="5"/>
      <c r="M7" s="178">
        <f>SUBTOTAL(9,M6:M6)</f>
        <v>576500000</v>
      </c>
      <c r="N7" s="280">
        <f>SUBTOTAL(9,N6:N6)</f>
        <v>366622970</v>
      </c>
      <c r="O7" s="5"/>
      <c r="P7" s="151"/>
    </row>
    <row r="8" spans="1:18" s="3" customFormat="1" ht="24.95" customHeight="1" outlineLevel="2" x14ac:dyDescent="0.25">
      <c r="B8" s="5" t="s">
        <v>964</v>
      </c>
      <c r="C8" s="5" t="s">
        <v>983</v>
      </c>
      <c r="D8" s="104">
        <v>2823609</v>
      </c>
      <c r="E8" s="5" t="s">
        <v>487</v>
      </c>
      <c r="F8" s="5" t="s">
        <v>932</v>
      </c>
      <c r="G8" s="5" t="s">
        <v>488</v>
      </c>
      <c r="H8" s="5" t="s">
        <v>489</v>
      </c>
      <c r="I8" s="5">
        <v>3</v>
      </c>
      <c r="J8" s="5" t="s">
        <v>490</v>
      </c>
      <c r="K8" s="5" t="s">
        <v>491</v>
      </c>
      <c r="L8" s="5" t="s">
        <v>492</v>
      </c>
      <c r="M8" s="177">
        <v>6000000</v>
      </c>
      <c r="N8" s="106">
        <v>5670900</v>
      </c>
      <c r="O8" s="5"/>
      <c r="P8" s="151"/>
    </row>
    <row r="9" spans="1:18" s="3" customFormat="1" ht="24.95" customHeight="1" outlineLevel="2" x14ac:dyDescent="0.25">
      <c r="B9" s="5" t="s">
        <v>964</v>
      </c>
      <c r="C9" s="5" t="s">
        <v>983</v>
      </c>
      <c r="D9" s="104">
        <v>2381302</v>
      </c>
      <c r="E9" s="5" t="s">
        <v>733</v>
      </c>
      <c r="F9" s="5" t="s">
        <v>734</v>
      </c>
      <c r="G9" s="5" t="s">
        <v>735</v>
      </c>
      <c r="H9" s="5" t="s">
        <v>747</v>
      </c>
      <c r="I9" s="5" t="s">
        <v>748</v>
      </c>
      <c r="J9" s="5" t="s">
        <v>738</v>
      </c>
      <c r="K9" s="5" t="s">
        <v>739</v>
      </c>
      <c r="L9" s="5" t="s">
        <v>749</v>
      </c>
      <c r="M9" s="177">
        <f>5425200+150000+2340000</f>
        <v>7915200</v>
      </c>
      <c r="N9" s="106">
        <v>5550000</v>
      </c>
      <c r="O9" s="335"/>
      <c r="P9" s="151"/>
    </row>
    <row r="10" spans="1:18" s="3" customFormat="1" ht="24.95" customHeight="1" outlineLevel="2" x14ac:dyDescent="0.25">
      <c r="B10" s="5" t="s">
        <v>964</v>
      </c>
      <c r="C10" s="5" t="s">
        <v>983</v>
      </c>
      <c r="D10" s="104">
        <v>2391102</v>
      </c>
      <c r="E10" s="5" t="s">
        <v>733</v>
      </c>
      <c r="F10" s="5" t="s">
        <v>734</v>
      </c>
      <c r="G10" s="5" t="s">
        <v>735</v>
      </c>
      <c r="H10" s="5" t="s">
        <v>750</v>
      </c>
      <c r="I10" s="5" t="s">
        <v>751</v>
      </c>
      <c r="J10" s="5" t="s">
        <v>738</v>
      </c>
      <c r="K10" s="5" t="s">
        <v>739</v>
      </c>
      <c r="L10" s="5" t="s">
        <v>749</v>
      </c>
      <c r="M10" s="177">
        <f>604560-150000</f>
        <v>454560</v>
      </c>
      <c r="N10" s="106">
        <v>440000</v>
      </c>
      <c r="O10" s="276"/>
      <c r="P10" s="151"/>
    </row>
    <row r="11" spans="1:18" s="3" customFormat="1" ht="24.95" customHeight="1" outlineLevel="1" x14ac:dyDescent="0.25">
      <c r="B11" s="5"/>
      <c r="C11" s="1" t="s">
        <v>1255</v>
      </c>
      <c r="D11" s="104"/>
      <c r="E11" s="5"/>
      <c r="F11" s="5"/>
      <c r="G11" s="5"/>
      <c r="H11" s="5"/>
      <c r="I11" s="5"/>
      <c r="J11" s="5"/>
      <c r="K11" s="5"/>
      <c r="L11" s="5"/>
      <c r="M11" s="178">
        <f>SUBTOTAL(9,M8:M10)</f>
        <v>14369760</v>
      </c>
      <c r="N11" s="280">
        <f>SUBTOTAL(9,N8:N10)</f>
        <v>11660900</v>
      </c>
      <c r="O11" s="326"/>
      <c r="P11" s="151"/>
    </row>
    <row r="12" spans="1:18" s="3" customFormat="1" ht="24.95" customHeight="1" outlineLevel="2" x14ac:dyDescent="0.25">
      <c r="B12" s="5" t="s">
        <v>964</v>
      </c>
      <c r="C12" s="5" t="s">
        <v>982</v>
      </c>
      <c r="D12" s="5">
        <v>3899998</v>
      </c>
      <c r="E12" s="5" t="s">
        <v>733</v>
      </c>
      <c r="F12" s="5" t="s">
        <v>734</v>
      </c>
      <c r="G12" s="5" t="s">
        <v>792</v>
      </c>
      <c r="H12" s="5" t="s">
        <v>339</v>
      </c>
      <c r="I12" s="5">
        <v>2</v>
      </c>
      <c r="J12" s="101" t="s">
        <v>340</v>
      </c>
      <c r="K12" s="101" t="s">
        <v>16</v>
      </c>
      <c r="L12" s="5" t="s">
        <v>341</v>
      </c>
      <c r="M12" s="177">
        <f>200000+308600</f>
        <v>508600</v>
      </c>
      <c r="N12" s="106">
        <v>456000</v>
      </c>
      <c r="O12" s="5"/>
      <c r="P12" s="151"/>
      <c r="Q12" s="270"/>
      <c r="R12" s="270"/>
    </row>
    <row r="13" spans="1:18" s="3" customFormat="1" ht="24.95" customHeight="1" outlineLevel="2" x14ac:dyDescent="0.25">
      <c r="B13" s="5" t="s">
        <v>964</v>
      </c>
      <c r="C13" s="5" t="s">
        <v>982</v>
      </c>
      <c r="D13" s="5">
        <v>3899998</v>
      </c>
      <c r="E13" s="5" t="s">
        <v>733</v>
      </c>
      <c r="F13" s="5" t="s">
        <v>734</v>
      </c>
      <c r="G13" s="5" t="s">
        <v>792</v>
      </c>
      <c r="H13" s="5" t="s">
        <v>354</v>
      </c>
      <c r="I13" s="5">
        <v>5</v>
      </c>
      <c r="J13" s="101" t="s">
        <v>340</v>
      </c>
      <c r="K13" s="101" t="s">
        <v>16</v>
      </c>
      <c r="L13" s="101" t="s">
        <v>343</v>
      </c>
      <c r="M13" s="177">
        <v>678750</v>
      </c>
      <c r="N13" s="106">
        <v>675000</v>
      </c>
      <c r="O13" s="5"/>
      <c r="P13" s="151"/>
      <c r="Q13" s="270"/>
      <c r="R13" s="270"/>
    </row>
    <row r="14" spans="1:18" s="3" customFormat="1" ht="24.95" customHeight="1" outlineLevel="2" x14ac:dyDescent="0.25">
      <c r="B14" s="5" t="s">
        <v>964</v>
      </c>
      <c r="C14" s="5" t="s">
        <v>982</v>
      </c>
      <c r="D14" s="5">
        <v>3891104</v>
      </c>
      <c r="E14" s="5" t="s">
        <v>733</v>
      </c>
      <c r="F14" s="5" t="s">
        <v>734</v>
      </c>
      <c r="G14" s="5" t="s">
        <v>792</v>
      </c>
      <c r="H14" s="5" t="s">
        <v>376</v>
      </c>
      <c r="I14" s="5">
        <v>1</v>
      </c>
      <c r="J14" s="101" t="s">
        <v>340</v>
      </c>
      <c r="K14" s="101" t="s">
        <v>16</v>
      </c>
      <c r="L14" s="101" t="s">
        <v>343</v>
      </c>
      <c r="M14" s="177">
        <v>45000</v>
      </c>
      <c r="N14" s="106">
        <v>44400</v>
      </c>
      <c r="O14" s="272"/>
      <c r="P14" s="151"/>
      <c r="Q14" s="270"/>
      <c r="R14" s="270"/>
    </row>
    <row r="15" spans="1:18" s="3" customFormat="1" ht="24.95" customHeight="1" outlineLevel="2" x14ac:dyDescent="0.25">
      <c r="B15" s="5" t="s">
        <v>964</v>
      </c>
      <c r="C15" s="5" t="s">
        <v>982</v>
      </c>
      <c r="D15" s="5">
        <v>3542006</v>
      </c>
      <c r="E15" s="5" t="s">
        <v>733</v>
      </c>
      <c r="F15" s="5" t="s">
        <v>734</v>
      </c>
      <c r="G15" s="5" t="s">
        <v>792</v>
      </c>
      <c r="H15" s="5" t="s">
        <v>377</v>
      </c>
      <c r="I15" s="5">
        <v>6</v>
      </c>
      <c r="J15" s="101" t="s">
        <v>340</v>
      </c>
      <c r="K15" s="101" t="s">
        <v>16</v>
      </c>
      <c r="L15" s="101" t="s">
        <v>343</v>
      </c>
      <c r="M15" s="177">
        <v>168000</v>
      </c>
      <c r="N15" s="106">
        <v>163800</v>
      </c>
      <c r="O15" s="272"/>
      <c r="P15" s="151"/>
      <c r="Q15" s="270"/>
      <c r="R15" s="270"/>
    </row>
    <row r="16" spans="1:18" s="3" customFormat="1" ht="24.95" customHeight="1" outlineLevel="2" x14ac:dyDescent="0.25">
      <c r="B16" s="5" t="s">
        <v>964</v>
      </c>
      <c r="C16" s="5" t="s">
        <v>982</v>
      </c>
      <c r="D16" s="104">
        <v>3513001</v>
      </c>
      <c r="E16" s="5" t="s">
        <v>733</v>
      </c>
      <c r="F16" s="5" t="s">
        <v>734</v>
      </c>
      <c r="G16" s="5" t="s">
        <v>792</v>
      </c>
      <c r="H16" s="5" t="s">
        <v>378</v>
      </c>
      <c r="I16" s="5">
        <v>3</v>
      </c>
      <c r="J16" s="101" t="s">
        <v>340</v>
      </c>
      <c r="K16" s="101" t="s">
        <v>16</v>
      </c>
      <c r="L16" s="101" t="s">
        <v>343</v>
      </c>
      <c r="M16" s="177">
        <v>6302332</v>
      </c>
      <c r="N16" s="106">
        <v>5676000</v>
      </c>
      <c r="O16" s="272"/>
      <c r="P16" s="151"/>
      <c r="Q16" s="270"/>
      <c r="R16" s="270"/>
    </row>
    <row r="17" spans="2:18" s="3" customFormat="1" ht="24.95" customHeight="1" outlineLevel="2" x14ac:dyDescent="0.25">
      <c r="B17" s="5" t="s">
        <v>964</v>
      </c>
      <c r="C17" s="5" t="s">
        <v>982</v>
      </c>
      <c r="D17" s="104">
        <v>3513001</v>
      </c>
      <c r="E17" s="5" t="s">
        <v>733</v>
      </c>
      <c r="F17" s="5" t="s">
        <v>734</v>
      </c>
      <c r="G17" s="5" t="s">
        <v>792</v>
      </c>
      <c r="H17" s="5" t="s">
        <v>378</v>
      </c>
      <c r="I17" s="5">
        <v>3</v>
      </c>
      <c r="J17" s="5" t="s">
        <v>340</v>
      </c>
      <c r="K17" s="5" t="s">
        <v>16</v>
      </c>
      <c r="L17" s="5" t="s">
        <v>933</v>
      </c>
      <c r="M17" s="177">
        <v>6302332</v>
      </c>
      <c r="N17" s="106">
        <v>5676000</v>
      </c>
      <c r="O17" s="272"/>
      <c r="P17" s="151"/>
      <c r="Q17" s="270"/>
      <c r="R17" s="270"/>
    </row>
    <row r="18" spans="2:18" s="3" customFormat="1" ht="24.95" customHeight="1" outlineLevel="2" x14ac:dyDescent="0.25">
      <c r="B18" s="5" t="s">
        <v>964</v>
      </c>
      <c r="C18" s="5" t="s">
        <v>982</v>
      </c>
      <c r="D18" s="104">
        <v>3899998</v>
      </c>
      <c r="E18" s="5" t="s">
        <v>710</v>
      </c>
      <c r="F18" s="5" t="s">
        <v>711</v>
      </c>
      <c r="G18" s="5" t="s">
        <v>719</v>
      </c>
      <c r="H18" s="5"/>
      <c r="I18" s="5"/>
      <c r="J18" s="5"/>
      <c r="K18" s="5" t="s">
        <v>495</v>
      </c>
      <c r="L18" s="5" t="s">
        <v>721</v>
      </c>
      <c r="M18" s="177">
        <v>3600000</v>
      </c>
      <c r="N18" s="106"/>
      <c r="O18" s="5"/>
      <c r="P18" s="151"/>
    </row>
    <row r="19" spans="2:18" s="3" customFormat="1" ht="24.95" customHeight="1" outlineLevel="2" x14ac:dyDescent="0.25">
      <c r="B19" s="5" t="s">
        <v>964</v>
      </c>
      <c r="C19" s="5" t="s">
        <v>982</v>
      </c>
      <c r="D19" s="104">
        <v>3791009</v>
      </c>
      <c r="E19" s="5" t="s">
        <v>733</v>
      </c>
      <c r="F19" s="5" t="s">
        <v>734</v>
      </c>
      <c r="G19" s="5" t="s">
        <v>735</v>
      </c>
      <c r="H19" s="5" t="s">
        <v>736</v>
      </c>
      <c r="I19" s="5" t="s">
        <v>737</v>
      </c>
      <c r="J19" s="5" t="s">
        <v>738</v>
      </c>
      <c r="K19" s="5" t="s">
        <v>739</v>
      </c>
      <c r="L19" s="5" t="s">
        <v>740</v>
      </c>
      <c r="M19" s="177">
        <v>8890258</v>
      </c>
      <c r="N19" s="281">
        <v>5040000</v>
      </c>
      <c r="O19" s="274"/>
      <c r="P19" s="151"/>
    </row>
    <row r="20" spans="2:18" s="3" customFormat="1" ht="24.95" customHeight="1" outlineLevel="2" x14ac:dyDescent="0.25">
      <c r="B20" s="5" t="s">
        <v>964</v>
      </c>
      <c r="C20" s="5" t="s">
        <v>982</v>
      </c>
      <c r="D20" s="104">
        <v>3791009</v>
      </c>
      <c r="E20" s="5" t="s">
        <v>733</v>
      </c>
      <c r="F20" s="5" t="s">
        <v>734</v>
      </c>
      <c r="G20" s="5" t="s">
        <v>735</v>
      </c>
      <c r="H20" s="5" t="s">
        <v>741</v>
      </c>
      <c r="I20" s="5" t="s">
        <v>742</v>
      </c>
      <c r="J20" s="5" t="s">
        <v>738</v>
      </c>
      <c r="K20" s="5" t="s">
        <v>739</v>
      </c>
      <c r="L20" s="5" t="s">
        <v>740</v>
      </c>
      <c r="M20" s="177">
        <v>6308566</v>
      </c>
      <c r="N20" s="281">
        <v>3600000</v>
      </c>
      <c r="O20" s="274"/>
      <c r="P20" s="151"/>
    </row>
    <row r="21" spans="2:18" s="3" customFormat="1" ht="24.95" customHeight="1" outlineLevel="2" x14ac:dyDescent="0.25">
      <c r="B21" s="5" t="s">
        <v>964</v>
      </c>
      <c r="C21" s="5" t="s">
        <v>982</v>
      </c>
      <c r="D21" s="104">
        <v>3791009</v>
      </c>
      <c r="E21" s="5" t="s">
        <v>733</v>
      </c>
      <c r="F21" s="5" t="s">
        <v>734</v>
      </c>
      <c r="G21" s="5" t="s">
        <v>735</v>
      </c>
      <c r="H21" s="5" t="s">
        <v>743</v>
      </c>
      <c r="I21" s="5" t="s">
        <v>744</v>
      </c>
      <c r="J21" s="5" t="s">
        <v>738</v>
      </c>
      <c r="K21" s="5" t="s">
        <v>739</v>
      </c>
      <c r="L21" s="5" t="s">
        <v>740</v>
      </c>
      <c r="M21" s="177">
        <v>409800</v>
      </c>
      <c r="N21" s="281">
        <v>102500</v>
      </c>
      <c r="O21" s="5"/>
      <c r="P21" s="151"/>
    </row>
    <row r="22" spans="2:18" s="3" customFormat="1" ht="24.95" customHeight="1" outlineLevel="2" x14ac:dyDescent="0.25">
      <c r="B22" s="5" t="s">
        <v>964</v>
      </c>
      <c r="C22" s="5" t="s">
        <v>982</v>
      </c>
      <c r="D22" s="104">
        <v>3791009</v>
      </c>
      <c r="E22" s="5" t="s">
        <v>733</v>
      </c>
      <c r="F22" s="5" t="s">
        <v>734</v>
      </c>
      <c r="G22" s="5" t="s">
        <v>735</v>
      </c>
      <c r="H22" s="5" t="s">
        <v>745</v>
      </c>
      <c r="I22" s="5" t="s">
        <v>746</v>
      </c>
      <c r="J22" s="5" t="s">
        <v>738</v>
      </c>
      <c r="K22" s="5" t="s">
        <v>739</v>
      </c>
      <c r="L22" s="5" t="s">
        <v>740</v>
      </c>
      <c r="M22" s="177">
        <v>805200</v>
      </c>
      <c r="N22" s="281">
        <v>525000</v>
      </c>
      <c r="O22" s="5"/>
      <c r="P22" s="151"/>
    </row>
    <row r="23" spans="2:18" s="3" customFormat="1" ht="24.95" customHeight="1" outlineLevel="2" x14ac:dyDescent="0.25">
      <c r="B23" s="5" t="s">
        <v>964</v>
      </c>
      <c r="C23" s="5" t="s">
        <v>982</v>
      </c>
      <c r="D23" s="104">
        <v>3532103</v>
      </c>
      <c r="E23" s="5" t="s">
        <v>733</v>
      </c>
      <c r="F23" s="5" t="s">
        <v>734</v>
      </c>
      <c r="G23" s="5" t="s">
        <v>735</v>
      </c>
      <c r="H23" s="5" t="s">
        <v>752</v>
      </c>
      <c r="I23" s="5" t="s">
        <v>753</v>
      </c>
      <c r="J23" s="5" t="s">
        <v>738</v>
      </c>
      <c r="K23" s="5" t="s">
        <v>739</v>
      </c>
      <c r="L23" s="5" t="s">
        <v>740</v>
      </c>
      <c r="M23" s="177">
        <v>1689984</v>
      </c>
      <c r="N23" s="281">
        <v>1182000</v>
      </c>
      <c r="O23" s="274"/>
      <c r="P23" s="151"/>
    </row>
    <row r="24" spans="2:18" s="3" customFormat="1" ht="24.95" customHeight="1" outlineLevel="2" x14ac:dyDescent="0.25">
      <c r="B24" s="5" t="s">
        <v>964</v>
      </c>
      <c r="C24" s="5" t="s">
        <v>982</v>
      </c>
      <c r="D24" s="104">
        <v>3466401</v>
      </c>
      <c r="E24" s="5" t="s">
        <v>733</v>
      </c>
      <c r="F24" s="5" t="s">
        <v>734</v>
      </c>
      <c r="G24" s="5" t="s">
        <v>735</v>
      </c>
      <c r="H24" s="5" t="s">
        <v>754</v>
      </c>
      <c r="I24" s="5" t="s">
        <v>755</v>
      </c>
      <c r="J24" s="5" t="s">
        <v>738</v>
      </c>
      <c r="K24" s="5" t="s">
        <v>739</v>
      </c>
      <c r="L24" s="5" t="s">
        <v>740</v>
      </c>
      <c r="M24" s="177">
        <v>2151706</v>
      </c>
      <c r="N24" s="281">
        <v>1152000</v>
      </c>
      <c r="O24" s="5"/>
      <c r="P24" s="151"/>
    </row>
    <row r="25" spans="2:18" s="3" customFormat="1" ht="24.95" customHeight="1" outlineLevel="2" x14ac:dyDescent="0.25">
      <c r="B25" s="5" t="s">
        <v>964</v>
      </c>
      <c r="C25" s="5" t="s">
        <v>982</v>
      </c>
      <c r="D25" s="104">
        <v>3423115</v>
      </c>
      <c r="E25" s="5" t="s">
        <v>733</v>
      </c>
      <c r="F25" s="5" t="s">
        <v>734</v>
      </c>
      <c r="G25" s="5" t="s">
        <v>735</v>
      </c>
      <c r="H25" s="5" t="s">
        <v>756</v>
      </c>
      <c r="I25" s="5" t="s">
        <v>755</v>
      </c>
      <c r="J25" s="5" t="s">
        <v>738</v>
      </c>
      <c r="K25" s="5" t="s">
        <v>739</v>
      </c>
      <c r="L25" s="5" t="s">
        <v>757</v>
      </c>
      <c r="M25" s="177">
        <v>2574138</v>
      </c>
      <c r="N25" s="281">
        <v>530100</v>
      </c>
      <c r="O25" s="274"/>
      <c r="P25" s="151"/>
    </row>
    <row r="26" spans="2:18" s="3" customFormat="1" ht="24.95" customHeight="1" outlineLevel="2" x14ac:dyDescent="0.25">
      <c r="B26" s="5" t="s">
        <v>964</v>
      </c>
      <c r="C26" s="5" t="s">
        <v>982</v>
      </c>
      <c r="D26" s="104">
        <v>3533202</v>
      </c>
      <c r="E26" s="5" t="s">
        <v>733</v>
      </c>
      <c r="F26" s="5" t="s">
        <v>734</v>
      </c>
      <c r="G26" s="5" t="s">
        <v>735</v>
      </c>
      <c r="H26" s="5" t="s">
        <v>758</v>
      </c>
      <c r="I26" s="5" t="s">
        <v>755</v>
      </c>
      <c r="J26" s="5" t="s">
        <v>738</v>
      </c>
      <c r="K26" s="5" t="s">
        <v>739</v>
      </c>
      <c r="L26" s="5" t="s">
        <v>759</v>
      </c>
      <c r="M26" s="177">
        <v>5854464</v>
      </c>
      <c r="N26" s="281">
        <v>1056000</v>
      </c>
      <c r="O26" s="274"/>
      <c r="P26" s="151"/>
    </row>
    <row r="27" spans="2:18" s="3" customFormat="1" ht="24.95" customHeight="1" outlineLevel="2" x14ac:dyDescent="0.25">
      <c r="B27" s="5" t="s">
        <v>964</v>
      </c>
      <c r="C27" s="5" t="s">
        <v>982</v>
      </c>
      <c r="D27" s="104">
        <v>3532201</v>
      </c>
      <c r="E27" s="5" t="s">
        <v>733</v>
      </c>
      <c r="F27" s="5" t="s">
        <v>734</v>
      </c>
      <c r="G27" s="5" t="s">
        <v>735</v>
      </c>
      <c r="H27" s="5" t="s">
        <v>760</v>
      </c>
      <c r="I27" s="5" t="s">
        <v>761</v>
      </c>
      <c r="J27" s="5" t="s">
        <v>738</v>
      </c>
      <c r="K27" s="5" t="s">
        <v>739</v>
      </c>
      <c r="L27" s="5" t="s">
        <v>740</v>
      </c>
      <c r="M27" s="177">
        <v>292533</v>
      </c>
      <c r="N27" s="281">
        <v>180000</v>
      </c>
      <c r="O27" s="5"/>
      <c r="P27" s="151"/>
    </row>
    <row r="28" spans="2:18" s="3" customFormat="1" ht="24.95" customHeight="1" outlineLevel="2" x14ac:dyDescent="0.25">
      <c r="B28" s="5" t="s">
        <v>964</v>
      </c>
      <c r="C28" s="5" t="s">
        <v>982</v>
      </c>
      <c r="D28" s="104">
        <v>3532103</v>
      </c>
      <c r="E28" s="5" t="s">
        <v>733</v>
      </c>
      <c r="F28" s="5" t="s">
        <v>734</v>
      </c>
      <c r="G28" s="5" t="s">
        <v>735</v>
      </c>
      <c r="H28" s="5" t="s">
        <v>762</v>
      </c>
      <c r="I28" s="5" t="s">
        <v>755</v>
      </c>
      <c r="J28" s="5" t="s">
        <v>738</v>
      </c>
      <c r="K28" s="5" t="s">
        <v>739</v>
      </c>
      <c r="L28" s="5" t="s">
        <v>740</v>
      </c>
      <c r="M28" s="177">
        <v>2258150</v>
      </c>
      <c r="N28" s="281">
        <v>1368000</v>
      </c>
      <c r="O28" s="5"/>
      <c r="P28" s="151"/>
    </row>
    <row r="29" spans="2:18" s="3" customFormat="1" ht="24.95" customHeight="1" outlineLevel="2" x14ac:dyDescent="0.25">
      <c r="B29" s="5" t="s">
        <v>964</v>
      </c>
      <c r="C29" s="5" t="s">
        <v>982</v>
      </c>
      <c r="D29" s="104">
        <v>3466401</v>
      </c>
      <c r="E29" s="5" t="s">
        <v>733</v>
      </c>
      <c r="F29" s="5" t="s">
        <v>734</v>
      </c>
      <c r="G29" s="5" t="s">
        <v>735</v>
      </c>
      <c r="H29" s="5" t="s">
        <v>763</v>
      </c>
      <c r="I29" s="5" t="s">
        <v>755</v>
      </c>
      <c r="J29" s="5" t="s">
        <v>738</v>
      </c>
      <c r="K29" s="5" t="s">
        <v>739</v>
      </c>
      <c r="L29" s="5" t="s">
        <v>759</v>
      </c>
      <c r="M29" s="177">
        <v>3932080</v>
      </c>
      <c r="N29" s="281">
        <v>1728000</v>
      </c>
      <c r="O29" s="274"/>
      <c r="P29" s="151"/>
    </row>
    <row r="30" spans="2:18" s="3" customFormat="1" ht="24.95" customHeight="1" outlineLevel="2" x14ac:dyDescent="0.25">
      <c r="B30" s="5" t="s">
        <v>964</v>
      </c>
      <c r="C30" s="5" t="s">
        <v>982</v>
      </c>
      <c r="D30" s="104">
        <v>3791009</v>
      </c>
      <c r="E30" s="5" t="s">
        <v>733</v>
      </c>
      <c r="F30" s="5" t="s">
        <v>734</v>
      </c>
      <c r="G30" s="5" t="s">
        <v>735</v>
      </c>
      <c r="H30" s="5" t="s">
        <v>764</v>
      </c>
      <c r="I30" s="5" t="s">
        <v>765</v>
      </c>
      <c r="J30" s="5" t="s">
        <v>738</v>
      </c>
      <c r="K30" s="5" t="s">
        <v>739</v>
      </c>
      <c r="L30" s="5" t="s">
        <v>740</v>
      </c>
      <c r="M30" s="177">
        <v>62209</v>
      </c>
      <c r="N30" s="281">
        <v>44400</v>
      </c>
      <c r="O30" s="5"/>
      <c r="P30" s="151"/>
    </row>
    <row r="31" spans="2:18" s="3" customFormat="1" ht="24.95" customHeight="1" outlineLevel="2" x14ac:dyDescent="0.25">
      <c r="B31" s="5" t="s">
        <v>964</v>
      </c>
      <c r="C31" s="5" t="s">
        <v>982</v>
      </c>
      <c r="D31" s="104">
        <v>3466401</v>
      </c>
      <c r="E31" s="5" t="s">
        <v>733</v>
      </c>
      <c r="F31" s="5" t="s">
        <v>734</v>
      </c>
      <c r="G31" s="5" t="s">
        <v>735</v>
      </c>
      <c r="H31" s="5" t="s">
        <v>766</v>
      </c>
      <c r="I31" s="5" t="s">
        <v>755</v>
      </c>
      <c r="J31" s="5" t="s">
        <v>738</v>
      </c>
      <c r="K31" s="5" t="s">
        <v>739</v>
      </c>
      <c r="L31" s="5" t="s">
        <v>759</v>
      </c>
      <c r="M31" s="177">
        <f>4983360+500000</f>
        <v>5483360</v>
      </c>
      <c r="N31" s="281">
        <v>1737600</v>
      </c>
      <c r="O31" s="274"/>
      <c r="P31" s="151"/>
    </row>
    <row r="32" spans="2:18" s="3" customFormat="1" ht="24.95" customHeight="1" outlineLevel="2" x14ac:dyDescent="0.25">
      <c r="B32" s="5" t="s">
        <v>964</v>
      </c>
      <c r="C32" s="5" t="s">
        <v>982</v>
      </c>
      <c r="D32" s="104">
        <v>3466401</v>
      </c>
      <c r="E32" s="5" t="s">
        <v>733</v>
      </c>
      <c r="F32" s="5" t="s">
        <v>734</v>
      </c>
      <c r="G32" s="5" t="s">
        <v>735</v>
      </c>
      <c r="H32" s="5" t="s">
        <v>767</v>
      </c>
      <c r="I32" s="5" t="s">
        <v>755</v>
      </c>
      <c r="J32" s="5" t="s">
        <v>738</v>
      </c>
      <c r="K32" s="5" t="s">
        <v>739</v>
      </c>
      <c r="L32" s="5" t="s">
        <v>759</v>
      </c>
      <c r="M32" s="177">
        <v>10621312</v>
      </c>
      <c r="N32" s="281">
        <v>9600000</v>
      </c>
      <c r="O32" s="274"/>
      <c r="P32" s="151"/>
    </row>
    <row r="33" spans="2:18" s="3" customFormat="1" ht="24.95" customHeight="1" outlineLevel="2" x14ac:dyDescent="0.25">
      <c r="B33" s="5" t="s">
        <v>964</v>
      </c>
      <c r="C33" s="5" t="s">
        <v>982</v>
      </c>
      <c r="D33" s="104">
        <v>3466401</v>
      </c>
      <c r="E33" s="5" t="s">
        <v>733</v>
      </c>
      <c r="F33" s="5" t="s">
        <v>734</v>
      </c>
      <c r="G33" s="5" t="s">
        <v>735</v>
      </c>
      <c r="H33" s="5" t="s">
        <v>768</v>
      </c>
      <c r="I33" s="5" t="s">
        <v>755</v>
      </c>
      <c r="J33" s="5" t="s">
        <v>738</v>
      </c>
      <c r="K33" s="5" t="s">
        <v>739</v>
      </c>
      <c r="L33" s="5" t="s">
        <v>759</v>
      </c>
      <c r="M33" s="177">
        <v>5672704</v>
      </c>
      <c r="N33" s="281">
        <v>5280000</v>
      </c>
      <c r="O33" s="274"/>
      <c r="P33" s="151"/>
    </row>
    <row r="34" spans="2:18" s="3" customFormat="1" ht="24.95" customHeight="1" outlineLevel="2" x14ac:dyDescent="0.25">
      <c r="B34" s="5" t="s">
        <v>964</v>
      </c>
      <c r="C34" s="5" t="s">
        <v>982</v>
      </c>
      <c r="D34" s="104">
        <v>3649013</v>
      </c>
      <c r="E34" s="5" t="s">
        <v>733</v>
      </c>
      <c r="F34" s="5" t="s">
        <v>734</v>
      </c>
      <c r="G34" s="5" t="s">
        <v>735</v>
      </c>
      <c r="H34" s="5" t="s">
        <v>769</v>
      </c>
      <c r="I34" s="5" t="s">
        <v>770</v>
      </c>
      <c r="J34" s="5" t="s">
        <v>738</v>
      </c>
      <c r="K34" s="5" t="s">
        <v>739</v>
      </c>
      <c r="L34" s="5" t="s">
        <v>749</v>
      </c>
      <c r="M34" s="177">
        <v>483120</v>
      </c>
      <c r="N34" s="281">
        <v>300000</v>
      </c>
      <c r="O34" s="274"/>
      <c r="P34" s="151"/>
    </row>
    <row r="35" spans="2:18" s="3" customFormat="1" ht="24.95" customHeight="1" outlineLevel="2" x14ac:dyDescent="0.25">
      <c r="B35" s="5" t="s">
        <v>964</v>
      </c>
      <c r="C35" s="5" t="s">
        <v>982</v>
      </c>
      <c r="D35" s="104">
        <v>3526103</v>
      </c>
      <c r="E35" s="5" t="s">
        <v>733</v>
      </c>
      <c r="F35" s="5" t="s">
        <v>734</v>
      </c>
      <c r="G35" s="5" t="s">
        <v>735</v>
      </c>
      <c r="H35" s="5" t="s">
        <v>771</v>
      </c>
      <c r="I35" s="5" t="s">
        <v>772</v>
      </c>
      <c r="J35" s="5" t="s">
        <v>738</v>
      </c>
      <c r="K35" s="5" t="s">
        <v>739</v>
      </c>
      <c r="L35" s="5" t="s">
        <v>749</v>
      </c>
      <c r="M35" s="177">
        <v>1045440</v>
      </c>
      <c r="N35" s="281">
        <v>860000</v>
      </c>
      <c r="O35" s="274"/>
      <c r="P35" s="151"/>
    </row>
    <row r="36" spans="2:18" s="3" customFormat="1" ht="24.95" customHeight="1" outlineLevel="2" x14ac:dyDescent="0.25">
      <c r="B36" s="5" t="s">
        <v>964</v>
      </c>
      <c r="C36" s="5" t="s">
        <v>982</v>
      </c>
      <c r="D36" s="104">
        <v>3641001</v>
      </c>
      <c r="E36" s="5" t="s">
        <v>733</v>
      </c>
      <c r="F36" s="5" t="s">
        <v>734</v>
      </c>
      <c r="G36" s="5" t="s">
        <v>735</v>
      </c>
      <c r="H36" s="5" t="s">
        <v>773</v>
      </c>
      <c r="I36" s="5" t="s">
        <v>774</v>
      </c>
      <c r="J36" s="5" t="s">
        <v>738</v>
      </c>
      <c r="K36" s="5" t="s">
        <v>739</v>
      </c>
      <c r="L36" s="5" t="s">
        <v>775</v>
      </c>
      <c r="M36" s="177">
        <v>1900800</v>
      </c>
      <c r="N36" s="281">
        <v>96000</v>
      </c>
      <c r="O36" s="5"/>
      <c r="P36" s="151"/>
    </row>
    <row r="37" spans="2:18" s="3" customFormat="1" ht="34.5" customHeight="1" outlineLevel="2" x14ac:dyDescent="0.25">
      <c r="B37" s="5" t="s">
        <v>964</v>
      </c>
      <c r="C37" s="5" t="s">
        <v>982</v>
      </c>
      <c r="D37" s="104">
        <v>3641001</v>
      </c>
      <c r="E37" s="5" t="s">
        <v>733</v>
      </c>
      <c r="F37" s="5" t="s">
        <v>734</v>
      </c>
      <c r="G37" s="5" t="s">
        <v>735</v>
      </c>
      <c r="H37" s="5" t="s">
        <v>776</v>
      </c>
      <c r="I37" s="5" t="s">
        <v>774</v>
      </c>
      <c r="J37" s="5" t="s">
        <v>738</v>
      </c>
      <c r="K37" s="5" t="s">
        <v>739</v>
      </c>
      <c r="L37" s="5" t="s">
        <v>775</v>
      </c>
      <c r="M37" s="177">
        <v>1900800</v>
      </c>
      <c r="N37" s="281">
        <v>96000</v>
      </c>
      <c r="O37" s="5"/>
      <c r="P37" s="151"/>
    </row>
    <row r="38" spans="2:18" s="3" customFormat="1" ht="34.5" customHeight="1" outlineLevel="2" x14ac:dyDescent="0.25">
      <c r="B38" s="5" t="s">
        <v>964</v>
      </c>
      <c r="C38" s="5" t="s">
        <v>982</v>
      </c>
      <c r="D38" s="104">
        <v>3641001</v>
      </c>
      <c r="E38" s="5" t="s">
        <v>733</v>
      </c>
      <c r="F38" s="5" t="s">
        <v>734</v>
      </c>
      <c r="G38" s="5" t="s">
        <v>735</v>
      </c>
      <c r="H38" s="5" t="s">
        <v>777</v>
      </c>
      <c r="I38" s="5" t="s">
        <v>774</v>
      </c>
      <c r="J38" s="5" t="s">
        <v>738</v>
      </c>
      <c r="K38" s="5" t="s">
        <v>739</v>
      </c>
      <c r="L38" s="5" t="s">
        <v>775</v>
      </c>
      <c r="M38" s="177">
        <v>1900800</v>
      </c>
      <c r="N38" s="281">
        <v>96000</v>
      </c>
      <c r="O38" s="5"/>
      <c r="P38" s="151"/>
    </row>
    <row r="39" spans="2:18" s="3" customFormat="1" ht="34.5" customHeight="1" outlineLevel="2" x14ac:dyDescent="0.25">
      <c r="B39" s="5" t="s">
        <v>964</v>
      </c>
      <c r="C39" s="5" t="s">
        <v>982</v>
      </c>
      <c r="D39" s="104">
        <v>3641001</v>
      </c>
      <c r="E39" s="5" t="s">
        <v>733</v>
      </c>
      <c r="F39" s="5" t="s">
        <v>734</v>
      </c>
      <c r="G39" s="5" t="s">
        <v>735</v>
      </c>
      <c r="H39" s="5" t="s">
        <v>778</v>
      </c>
      <c r="I39" s="5" t="s">
        <v>774</v>
      </c>
      <c r="J39" s="5" t="s">
        <v>738</v>
      </c>
      <c r="K39" s="5" t="s">
        <v>739</v>
      </c>
      <c r="L39" s="5" t="s">
        <v>775</v>
      </c>
      <c r="M39" s="177">
        <v>1900800</v>
      </c>
      <c r="N39" s="281">
        <v>87000</v>
      </c>
      <c r="O39" s="5"/>
      <c r="P39" s="151"/>
    </row>
    <row r="40" spans="2:18" s="3" customFormat="1" ht="34.5" customHeight="1" outlineLevel="2" x14ac:dyDescent="0.25">
      <c r="B40" s="5" t="s">
        <v>964</v>
      </c>
      <c r="C40" s="5" t="s">
        <v>982</v>
      </c>
      <c r="D40" s="104">
        <v>3899301</v>
      </c>
      <c r="E40" s="5" t="s">
        <v>733</v>
      </c>
      <c r="F40" s="5" t="s">
        <v>734</v>
      </c>
      <c r="G40" s="5" t="s">
        <v>735</v>
      </c>
      <c r="H40" s="5" t="s">
        <v>779</v>
      </c>
      <c r="I40" s="5" t="s">
        <v>780</v>
      </c>
      <c r="J40" s="5" t="s">
        <v>738</v>
      </c>
      <c r="K40" s="5" t="s">
        <v>739</v>
      </c>
      <c r="L40" s="5" t="s">
        <v>781</v>
      </c>
      <c r="M40" s="177">
        <v>480269</v>
      </c>
      <c r="N40" s="281">
        <v>170000</v>
      </c>
      <c r="O40" s="5"/>
      <c r="P40" s="151"/>
    </row>
    <row r="41" spans="2:18" s="3" customFormat="1" ht="24.95" customHeight="1" outlineLevel="2" x14ac:dyDescent="0.25">
      <c r="B41" s="5" t="s">
        <v>964</v>
      </c>
      <c r="C41" s="5" t="s">
        <v>982</v>
      </c>
      <c r="D41" s="104">
        <v>3694015</v>
      </c>
      <c r="E41" s="5" t="s">
        <v>733</v>
      </c>
      <c r="F41" s="5" t="s">
        <v>734</v>
      </c>
      <c r="G41" s="5" t="s">
        <v>735</v>
      </c>
      <c r="H41" s="5" t="s">
        <v>782</v>
      </c>
      <c r="I41" s="5" t="s">
        <v>783</v>
      </c>
      <c r="J41" s="5" t="s">
        <v>738</v>
      </c>
      <c r="K41" s="5" t="s">
        <v>739</v>
      </c>
      <c r="L41" s="5" t="s">
        <v>781</v>
      </c>
      <c r="M41" s="177">
        <v>110880</v>
      </c>
      <c r="N41" s="281">
        <v>9800</v>
      </c>
      <c r="O41" s="5"/>
      <c r="P41" s="151"/>
    </row>
    <row r="42" spans="2:18" s="3" customFormat="1" ht="25.5" customHeight="1" outlineLevel="2" x14ac:dyDescent="0.25">
      <c r="B42" s="5" t="s">
        <v>964</v>
      </c>
      <c r="C42" s="5" t="s">
        <v>982</v>
      </c>
      <c r="D42" s="104">
        <v>3899314</v>
      </c>
      <c r="E42" s="5" t="s">
        <v>733</v>
      </c>
      <c r="F42" s="5" t="s">
        <v>734</v>
      </c>
      <c r="G42" s="5" t="s">
        <v>735</v>
      </c>
      <c r="H42" s="5" t="s">
        <v>784</v>
      </c>
      <c r="I42" s="5" t="s">
        <v>785</v>
      </c>
      <c r="J42" s="5" t="s">
        <v>738</v>
      </c>
      <c r="K42" s="5" t="s">
        <v>739</v>
      </c>
      <c r="L42" s="5" t="s">
        <v>781</v>
      </c>
      <c r="M42" s="177">
        <v>791456</v>
      </c>
      <c r="N42" s="281">
        <v>384000</v>
      </c>
      <c r="O42" s="274"/>
      <c r="P42" s="151"/>
    </row>
    <row r="43" spans="2:18" s="3" customFormat="1" ht="24.95" customHeight="1" outlineLevel="2" x14ac:dyDescent="0.25">
      <c r="B43" s="5" t="s">
        <v>964</v>
      </c>
      <c r="C43" s="5" t="s">
        <v>982</v>
      </c>
      <c r="D43" s="104">
        <v>3191411</v>
      </c>
      <c r="E43" s="5" t="s">
        <v>733</v>
      </c>
      <c r="F43" s="5" t="s">
        <v>734</v>
      </c>
      <c r="G43" s="5" t="s">
        <v>735</v>
      </c>
      <c r="H43" s="5" t="s">
        <v>786</v>
      </c>
      <c r="I43" s="5" t="s">
        <v>787</v>
      </c>
      <c r="J43" s="5" t="s">
        <v>738</v>
      </c>
      <c r="K43" s="5" t="s">
        <v>739</v>
      </c>
      <c r="L43" s="5" t="s">
        <v>781</v>
      </c>
      <c r="M43" s="177">
        <v>95040</v>
      </c>
      <c r="N43" s="281">
        <v>40000</v>
      </c>
      <c r="O43" s="5"/>
      <c r="P43" s="151"/>
    </row>
    <row r="44" spans="2:18" s="3" customFormat="1" ht="24.95" customHeight="1" outlineLevel="2" x14ac:dyDescent="0.25">
      <c r="B44" s="5" t="s">
        <v>964</v>
      </c>
      <c r="C44" s="5" t="s">
        <v>982</v>
      </c>
      <c r="D44" s="104">
        <v>3694016</v>
      </c>
      <c r="E44" s="5" t="s">
        <v>733</v>
      </c>
      <c r="F44" s="5" t="s">
        <v>734</v>
      </c>
      <c r="G44" s="5" t="s">
        <v>735</v>
      </c>
      <c r="H44" s="5" t="s">
        <v>788</v>
      </c>
      <c r="I44" s="5" t="s">
        <v>785</v>
      </c>
      <c r="J44" s="5" t="s">
        <v>738</v>
      </c>
      <c r="K44" s="5" t="s">
        <v>739</v>
      </c>
      <c r="L44" s="5" t="s">
        <v>781</v>
      </c>
      <c r="M44" s="177">
        <v>192000</v>
      </c>
      <c r="N44" s="281">
        <v>120000</v>
      </c>
      <c r="O44" s="5"/>
      <c r="P44" s="151"/>
    </row>
    <row r="45" spans="2:18" s="3" customFormat="1" ht="24.95" customHeight="1" outlineLevel="2" x14ac:dyDescent="0.25">
      <c r="B45" s="5" t="s">
        <v>964</v>
      </c>
      <c r="C45" s="5" t="s">
        <v>982</v>
      </c>
      <c r="D45" s="104">
        <v>3899314</v>
      </c>
      <c r="E45" s="5" t="s">
        <v>733</v>
      </c>
      <c r="F45" s="5" t="s">
        <v>734</v>
      </c>
      <c r="G45" s="5" t="s">
        <v>735</v>
      </c>
      <c r="H45" s="5" t="s">
        <v>789</v>
      </c>
      <c r="I45" s="5" t="s">
        <v>785</v>
      </c>
      <c r="J45" s="5" t="s">
        <v>738</v>
      </c>
      <c r="K45" s="5" t="s">
        <v>739</v>
      </c>
      <c r="L45" s="5" t="s">
        <v>781</v>
      </c>
      <c r="M45" s="177">
        <v>399168</v>
      </c>
      <c r="N45" s="281">
        <v>320000</v>
      </c>
      <c r="O45" s="5"/>
      <c r="P45" s="151"/>
    </row>
    <row r="46" spans="2:18" s="3" customFormat="1" ht="24.95" customHeight="1" outlineLevel="2" x14ac:dyDescent="0.25">
      <c r="B46" s="5" t="s">
        <v>964</v>
      </c>
      <c r="C46" s="5" t="s">
        <v>982</v>
      </c>
      <c r="D46" s="104">
        <v>3533103</v>
      </c>
      <c r="E46" s="5" t="s">
        <v>733</v>
      </c>
      <c r="F46" s="5" t="s">
        <v>734</v>
      </c>
      <c r="G46" s="5" t="s">
        <v>735</v>
      </c>
      <c r="H46" s="5" t="s">
        <v>790</v>
      </c>
      <c r="I46" s="5" t="s">
        <v>791</v>
      </c>
      <c r="J46" s="5" t="s">
        <v>738</v>
      </c>
      <c r="K46" s="5" t="s">
        <v>739</v>
      </c>
      <c r="L46" s="5" t="s">
        <v>759</v>
      </c>
      <c r="M46" s="177">
        <v>2757888</v>
      </c>
      <c r="N46" s="281">
        <v>396000</v>
      </c>
      <c r="O46" s="5"/>
      <c r="P46" s="151"/>
    </row>
    <row r="47" spans="2:18" s="3" customFormat="1" ht="24.95" customHeight="1" outlineLevel="2" x14ac:dyDescent="0.25">
      <c r="B47" s="5" t="s">
        <v>964</v>
      </c>
      <c r="C47" s="5" t="s">
        <v>982</v>
      </c>
      <c r="D47" s="104">
        <v>3212905</v>
      </c>
      <c r="E47" s="5" t="s">
        <v>733</v>
      </c>
      <c r="F47" s="5" t="s">
        <v>734</v>
      </c>
      <c r="G47" s="5" t="s">
        <v>792</v>
      </c>
      <c r="H47" s="5" t="s">
        <v>793</v>
      </c>
      <c r="I47" s="5" t="s">
        <v>794</v>
      </c>
      <c r="J47" s="5" t="s">
        <v>795</v>
      </c>
      <c r="K47" s="5" t="s">
        <v>796</v>
      </c>
      <c r="L47" s="5" t="s">
        <v>797</v>
      </c>
      <c r="M47" s="177">
        <v>3132000</v>
      </c>
      <c r="N47" s="106">
        <v>3128000</v>
      </c>
      <c r="O47" s="272"/>
      <c r="P47" s="151"/>
      <c r="Q47" s="270"/>
      <c r="R47" s="270"/>
    </row>
    <row r="48" spans="2:18" s="3" customFormat="1" ht="24.95" customHeight="1" outlineLevel="2" x14ac:dyDescent="0.25">
      <c r="B48" s="5" t="s">
        <v>964</v>
      </c>
      <c r="C48" s="5" t="s">
        <v>982</v>
      </c>
      <c r="D48" s="104">
        <v>3212905</v>
      </c>
      <c r="E48" s="5" t="s">
        <v>733</v>
      </c>
      <c r="F48" s="5" t="s">
        <v>734</v>
      </c>
      <c r="G48" s="5" t="s">
        <v>792</v>
      </c>
      <c r="H48" s="5" t="s">
        <v>798</v>
      </c>
      <c r="I48" s="5" t="s">
        <v>799</v>
      </c>
      <c r="J48" s="5" t="s">
        <v>795</v>
      </c>
      <c r="K48" s="5" t="s">
        <v>796</v>
      </c>
      <c r="L48" s="5" t="s">
        <v>797</v>
      </c>
      <c r="M48" s="177">
        <v>678500</v>
      </c>
      <c r="N48" s="106">
        <v>676500</v>
      </c>
      <c r="O48" s="272"/>
      <c r="P48" s="151"/>
      <c r="Q48" s="270"/>
      <c r="R48" s="270"/>
    </row>
    <row r="49" spans="2:18" s="3" customFormat="1" ht="24.95" customHeight="1" outlineLevel="2" x14ac:dyDescent="0.25">
      <c r="B49" s="5" t="s">
        <v>964</v>
      </c>
      <c r="C49" s="5" t="s">
        <v>982</v>
      </c>
      <c r="D49" s="104">
        <v>3212905</v>
      </c>
      <c r="E49" s="5" t="s">
        <v>733</v>
      </c>
      <c r="F49" s="5" t="s">
        <v>734</v>
      </c>
      <c r="G49" s="5" t="s">
        <v>792</v>
      </c>
      <c r="H49" s="5" t="s">
        <v>800</v>
      </c>
      <c r="I49" s="5" t="s">
        <v>801</v>
      </c>
      <c r="J49" s="5" t="s">
        <v>795</v>
      </c>
      <c r="K49" s="5" t="s">
        <v>796</v>
      </c>
      <c r="L49" s="5" t="s">
        <v>797</v>
      </c>
      <c r="M49" s="177">
        <f>535200+124185</f>
        <v>659385</v>
      </c>
      <c r="N49" s="106">
        <v>600000</v>
      </c>
      <c r="O49" s="272"/>
      <c r="P49" s="151"/>
      <c r="Q49" s="270"/>
      <c r="R49" s="270"/>
    </row>
    <row r="50" spans="2:18" s="3" customFormat="1" ht="24.95" customHeight="1" outlineLevel="2" x14ac:dyDescent="0.25">
      <c r="B50" s="5" t="s">
        <v>964</v>
      </c>
      <c r="C50" s="5" t="s">
        <v>982</v>
      </c>
      <c r="D50" s="104">
        <v>3699010</v>
      </c>
      <c r="E50" s="5" t="s">
        <v>733</v>
      </c>
      <c r="F50" s="5" t="s">
        <v>734</v>
      </c>
      <c r="G50" s="5" t="s">
        <v>792</v>
      </c>
      <c r="H50" s="5" t="s">
        <v>802</v>
      </c>
      <c r="I50" s="5" t="s">
        <v>803</v>
      </c>
      <c r="J50" s="5" t="s">
        <v>795</v>
      </c>
      <c r="K50" s="5" t="s">
        <v>796</v>
      </c>
      <c r="L50" s="5" t="s">
        <v>797</v>
      </c>
      <c r="M50" s="177">
        <v>935808</v>
      </c>
      <c r="N50" s="106">
        <v>934500</v>
      </c>
      <c r="O50" s="272"/>
      <c r="P50" s="151"/>
      <c r="Q50" s="270"/>
      <c r="R50" s="270"/>
    </row>
    <row r="51" spans="2:18" s="3" customFormat="1" ht="24.95" customHeight="1" outlineLevel="2" x14ac:dyDescent="0.25">
      <c r="B51" s="5" t="s">
        <v>964</v>
      </c>
      <c r="C51" s="5" t="s">
        <v>982</v>
      </c>
      <c r="D51" s="104">
        <v>3699010</v>
      </c>
      <c r="E51" s="5" t="s">
        <v>733</v>
      </c>
      <c r="F51" s="5" t="s">
        <v>734</v>
      </c>
      <c r="G51" s="5" t="s">
        <v>792</v>
      </c>
      <c r="H51" s="5" t="s">
        <v>804</v>
      </c>
      <c r="I51" s="5" t="s">
        <v>803</v>
      </c>
      <c r="J51" s="5" t="s">
        <v>795</v>
      </c>
      <c r="K51" s="5" t="s">
        <v>796</v>
      </c>
      <c r="L51" s="5" t="s">
        <v>797</v>
      </c>
      <c r="M51" s="177">
        <v>787636</v>
      </c>
      <c r="N51" s="106">
        <v>786500</v>
      </c>
      <c r="O51" s="272"/>
      <c r="P51" s="151"/>
      <c r="Q51" s="270"/>
      <c r="R51" s="270"/>
    </row>
    <row r="52" spans="2:18" s="3" customFormat="1" ht="24.95" customHeight="1" outlineLevel="2" x14ac:dyDescent="0.25">
      <c r="B52" s="5" t="s">
        <v>964</v>
      </c>
      <c r="C52" s="5" t="s">
        <v>982</v>
      </c>
      <c r="D52" s="104">
        <v>3699010</v>
      </c>
      <c r="E52" s="5" t="s">
        <v>733</v>
      </c>
      <c r="F52" s="5" t="s">
        <v>734</v>
      </c>
      <c r="G52" s="5" t="s">
        <v>792</v>
      </c>
      <c r="H52" s="5" t="s">
        <v>805</v>
      </c>
      <c r="I52" s="5" t="s">
        <v>806</v>
      </c>
      <c r="J52" s="5" t="s">
        <v>795</v>
      </c>
      <c r="K52" s="5" t="s">
        <v>796</v>
      </c>
      <c r="L52" s="5" t="s">
        <v>797</v>
      </c>
      <c r="M52" s="177">
        <v>2062500.0000000002</v>
      </c>
      <c r="N52" s="106">
        <v>2060900</v>
      </c>
      <c r="O52" s="272"/>
      <c r="P52" s="151"/>
      <c r="Q52" s="270"/>
      <c r="R52" s="270"/>
    </row>
    <row r="53" spans="2:18" s="3" customFormat="1" ht="24.95" customHeight="1" outlineLevel="2" x14ac:dyDescent="0.25">
      <c r="B53" s="5" t="s">
        <v>964</v>
      </c>
      <c r="C53" s="5" t="s">
        <v>982</v>
      </c>
      <c r="D53" s="104">
        <v>3212898</v>
      </c>
      <c r="E53" s="5" t="s">
        <v>733</v>
      </c>
      <c r="F53" s="5" t="s">
        <v>734</v>
      </c>
      <c r="G53" s="5" t="s">
        <v>792</v>
      </c>
      <c r="H53" s="5" t="s">
        <v>807</v>
      </c>
      <c r="I53" s="5" t="s">
        <v>803</v>
      </c>
      <c r="J53" s="5" t="s">
        <v>795</v>
      </c>
      <c r="K53" s="5" t="s">
        <v>796</v>
      </c>
      <c r="L53" s="5" t="s">
        <v>797</v>
      </c>
      <c r="M53" s="177">
        <v>173250.00000000003</v>
      </c>
      <c r="N53" s="106">
        <v>170000</v>
      </c>
      <c r="O53" s="272"/>
      <c r="P53" s="151"/>
      <c r="Q53" s="270"/>
      <c r="R53" s="270"/>
    </row>
    <row r="54" spans="2:18" s="3" customFormat="1" ht="24.95" customHeight="1" outlineLevel="2" x14ac:dyDescent="0.25">
      <c r="B54" s="5" t="s">
        <v>964</v>
      </c>
      <c r="C54" s="5" t="s">
        <v>982</v>
      </c>
      <c r="D54" s="104">
        <v>3212898</v>
      </c>
      <c r="E54" s="5" t="s">
        <v>733</v>
      </c>
      <c r="F54" s="5" t="s">
        <v>734</v>
      </c>
      <c r="G54" s="5" t="s">
        <v>792</v>
      </c>
      <c r="H54" s="5" t="s">
        <v>808</v>
      </c>
      <c r="I54" s="5" t="s">
        <v>803</v>
      </c>
      <c r="J54" s="5" t="s">
        <v>795</v>
      </c>
      <c r="K54" s="5" t="s">
        <v>796</v>
      </c>
      <c r="L54" s="5" t="s">
        <v>797</v>
      </c>
      <c r="M54" s="177">
        <v>32010</v>
      </c>
      <c r="N54" s="106">
        <v>31500</v>
      </c>
      <c r="O54" s="272"/>
      <c r="P54" s="151"/>
      <c r="Q54" s="270"/>
      <c r="R54" s="270"/>
    </row>
    <row r="55" spans="2:18" s="3" customFormat="1" ht="24.95" customHeight="1" outlineLevel="2" x14ac:dyDescent="0.25">
      <c r="B55" s="5" t="s">
        <v>964</v>
      </c>
      <c r="C55" s="5" t="s">
        <v>982</v>
      </c>
      <c r="D55" s="104">
        <v>3212905</v>
      </c>
      <c r="E55" s="5" t="s">
        <v>733</v>
      </c>
      <c r="F55" s="5" t="s">
        <v>734</v>
      </c>
      <c r="G55" s="5" t="s">
        <v>792</v>
      </c>
      <c r="H55" s="5" t="s">
        <v>809</v>
      </c>
      <c r="I55" s="5" t="s">
        <v>810</v>
      </c>
      <c r="J55" s="5" t="s">
        <v>795</v>
      </c>
      <c r="K55" s="5" t="s">
        <v>796</v>
      </c>
      <c r="L55" s="5" t="s">
        <v>797</v>
      </c>
      <c r="M55" s="177">
        <v>22572.000000000004</v>
      </c>
      <c r="N55" s="106">
        <v>22491</v>
      </c>
      <c r="O55" s="272"/>
      <c r="P55" s="151"/>
      <c r="Q55" s="270"/>
      <c r="R55" s="270"/>
    </row>
    <row r="56" spans="2:18" s="3" customFormat="1" ht="24.95" customHeight="1" outlineLevel="2" x14ac:dyDescent="0.25">
      <c r="B56" s="5" t="s">
        <v>964</v>
      </c>
      <c r="C56" s="5" t="s">
        <v>982</v>
      </c>
      <c r="D56" s="104">
        <v>3219206</v>
      </c>
      <c r="E56" s="5" t="s">
        <v>733</v>
      </c>
      <c r="F56" s="5" t="s">
        <v>734</v>
      </c>
      <c r="G56" s="5" t="s">
        <v>792</v>
      </c>
      <c r="H56" s="5" t="s">
        <v>811</v>
      </c>
      <c r="I56" s="5" t="s">
        <v>806</v>
      </c>
      <c r="J56" s="5" t="s">
        <v>795</v>
      </c>
      <c r="K56" s="5" t="s">
        <v>796</v>
      </c>
      <c r="L56" s="5" t="s">
        <v>797</v>
      </c>
      <c r="M56" s="177">
        <v>990000.00000000012</v>
      </c>
      <c r="N56" s="106">
        <v>990000</v>
      </c>
      <c r="O56" s="272"/>
      <c r="P56" s="151"/>
      <c r="Q56" s="270"/>
      <c r="R56" s="270"/>
    </row>
    <row r="57" spans="2:18" s="3" customFormat="1" ht="24.95" customHeight="1" outlineLevel="2" x14ac:dyDescent="0.25">
      <c r="B57" s="5" t="s">
        <v>964</v>
      </c>
      <c r="C57" s="5" t="s">
        <v>982</v>
      </c>
      <c r="D57" s="104">
        <v>3219206</v>
      </c>
      <c r="E57" s="5" t="s">
        <v>733</v>
      </c>
      <c r="F57" s="5" t="s">
        <v>734</v>
      </c>
      <c r="G57" s="5" t="s">
        <v>792</v>
      </c>
      <c r="H57" s="5" t="s">
        <v>812</v>
      </c>
      <c r="I57" s="5" t="s">
        <v>806</v>
      </c>
      <c r="J57" s="5" t="s">
        <v>795</v>
      </c>
      <c r="K57" s="5" t="s">
        <v>796</v>
      </c>
      <c r="L57" s="5" t="s">
        <v>797</v>
      </c>
      <c r="M57" s="177">
        <v>546978</v>
      </c>
      <c r="N57" s="106">
        <v>546795</v>
      </c>
      <c r="O57" s="272"/>
      <c r="P57" s="151"/>
      <c r="Q57" s="270"/>
      <c r="R57" s="270"/>
    </row>
    <row r="58" spans="2:18" s="3" customFormat="1" ht="24.95" customHeight="1" outlineLevel="2" x14ac:dyDescent="0.25">
      <c r="B58" s="5" t="s">
        <v>964</v>
      </c>
      <c r="C58" s="5" t="s">
        <v>982</v>
      </c>
      <c r="D58" s="104">
        <v>3891103</v>
      </c>
      <c r="E58" s="5" t="s">
        <v>733</v>
      </c>
      <c r="F58" s="5" t="s">
        <v>734</v>
      </c>
      <c r="G58" s="5" t="s">
        <v>792</v>
      </c>
      <c r="H58" s="5" t="s">
        <v>813</v>
      </c>
      <c r="I58" s="5" t="s">
        <v>810</v>
      </c>
      <c r="J58" s="5" t="s">
        <v>795</v>
      </c>
      <c r="K58" s="5" t="s">
        <v>796</v>
      </c>
      <c r="L58" s="5" t="s">
        <v>797</v>
      </c>
      <c r="M58" s="177">
        <v>87780.000000000015</v>
      </c>
      <c r="N58" s="106">
        <v>87560</v>
      </c>
      <c r="O58" s="272"/>
      <c r="P58" s="151"/>
      <c r="Q58" s="270"/>
      <c r="R58" s="270"/>
    </row>
    <row r="59" spans="2:18" s="3" customFormat="1" ht="24.95" customHeight="1" outlineLevel="2" x14ac:dyDescent="0.25">
      <c r="B59" s="5" t="s">
        <v>964</v>
      </c>
      <c r="C59" s="5" t="s">
        <v>982</v>
      </c>
      <c r="D59" s="104">
        <v>3891103</v>
      </c>
      <c r="E59" s="5" t="s">
        <v>733</v>
      </c>
      <c r="F59" s="5" t="s">
        <v>734</v>
      </c>
      <c r="G59" s="5" t="s">
        <v>792</v>
      </c>
      <c r="H59" s="5" t="s">
        <v>814</v>
      </c>
      <c r="I59" s="5" t="s">
        <v>810</v>
      </c>
      <c r="J59" s="5" t="s">
        <v>795</v>
      </c>
      <c r="K59" s="5" t="s">
        <v>796</v>
      </c>
      <c r="L59" s="5" t="s">
        <v>797</v>
      </c>
      <c r="M59" s="177">
        <v>87780.000000000015</v>
      </c>
      <c r="N59" s="106">
        <v>87560</v>
      </c>
      <c r="O59" s="272"/>
      <c r="P59" s="151"/>
      <c r="Q59" s="270"/>
      <c r="R59" s="270"/>
    </row>
    <row r="60" spans="2:18" s="3" customFormat="1" ht="24.95" customHeight="1" outlineLevel="2" x14ac:dyDescent="0.25">
      <c r="B60" s="5" t="s">
        <v>964</v>
      </c>
      <c r="C60" s="5" t="s">
        <v>982</v>
      </c>
      <c r="D60" s="104">
        <v>3891103</v>
      </c>
      <c r="E60" s="5" t="s">
        <v>733</v>
      </c>
      <c r="F60" s="5" t="s">
        <v>734</v>
      </c>
      <c r="G60" s="5" t="s">
        <v>792</v>
      </c>
      <c r="H60" s="5" t="s">
        <v>815</v>
      </c>
      <c r="I60" s="5" t="s">
        <v>810</v>
      </c>
      <c r="J60" s="5" t="s">
        <v>795</v>
      </c>
      <c r="K60" s="5" t="s">
        <v>796</v>
      </c>
      <c r="L60" s="5" t="s">
        <v>797</v>
      </c>
      <c r="M60" s="177">
        <v>87780.000000000015</v>
      </c>
      <c r="N60" s="106">
        <v>87560</v>
      </c>
      <c r="O60" s="272"/>
      <c r="P60" s="151"/>
      <c r="Q60" s="270"/>
      <c r="R60" s="270"/>
    </row>
    <row r="61" spans="2:18" s="3" customFormat="1" ht="24.95" customHeight="1" outlineLevel="2" x14ac:dyDescent="0.25">
      <c r="B61" s="5" t="s">
        <v>964</v>
      </c>
      <c r="C61" s="5" t="s">
        <v>982</v>
      </c>
      <c r="D61" s="104">
        <v>3627018</v>
      </c>
      <c r="E61" s="5" t="s">
        <v>733</v>
      </c>
      <c r="F61" s="5" t="s">
        <v>734</v>
      </c>
      <c r="G61" s="5" t="s">
        <v>792</v>
      </c>
      <c r="H61" s="5" t="s">
        <v>816</v>
      </c>
      <c r="I61" s="5" t="s">
        <v>817</v>
      </c>
      <c r="J61" s="5" t="s">
        <v>795</v>
      </c>
      <c r="K61" s="5" t="s">
        <v>796</v>
      </c>
      <c r="L61" s="5" t="s">
        <v>797</v>
      </c>
      <c r="M61" s="177">
        <v>717750.00000000012</v>
      </c>
      <c r="N61" s="106">
        <v>716800</v>
      </c>
      <c r="O61" s="272"/>
      <c r="P61" s="151"/>
      <c r="Q61" s="270"/>
      <c r="R61" s="270"/>
    </row>
    <row r="62" spans="2:18" s="3" customFormat="1" ht="24.95" customHeight="1" outlineLevel="2" x14ac:dyDescent="0.25">
      <c r="B62" s="5" t="s">
        <v>964</v>
      </c>
      <c r="C62" s="5" t="s">
        <v>982</v>
      </c>
      <c r="D62" s="104">
        <v>3891104</v>
      </c>
      <c r="E62" s="5" t="s">
        <v>733</v>
      </c>
      <c r="F62" s="5" t="s">
        <v>734</v>
      </c>
      <c r="G62" s="5" t="s">
        <v>792</v>
      </c>
      <c r="H62" s="5" t="s">
        <v>818</v>
      </c>
      <c r="I62" s="5" t="s">
        <v>817</v>
      </c>
      <c r="J62" s="5" t="s">
        <v>795</v>
      </c>
      <c r="K62" s="5" t="s">
        <v>796</v>
      </c>
      <c r="L62" s="5" t="s">
        <v>797</v>
      </c>
      <c r="M62" s="177">
        <v>300000</v>
      </c>
      <c r="N62" s="106">
        <v>299200</v>
      </c>
      <c r="O62" s="272"/>
      <c r="P62" s="151"/>
      <c r="Q62" s="270"/>
      <c r="R62" s="270"/>
    </row>
    <row r="63" spans="2:18" s="3" customFormat="1" ht="24.95" customHeight="1" outlineLevel="2" x14ac:dyDescent="0.25">
      <c r="B63" s="5" t="s">
        <v>964</v>
      </c>
      <c r="C63" s="5" t="s">
        <v>982</v>
      </c>
      <c r="D63" s="104">
        <v>3891104</v>
      </c>
      <c r="E63" s="5" t="s">
        <v>733</v>
      </c>
      <c r="F63" s="5" t="s">
        <v>734</v>
      </c>
      <c r="G63" s="5" t="s">
        <v>792</v>
      </c>
      <c r="H63" s="5" t="s">
        <v>819</v>
      </c>
      <c r="I63" s="5" t="s">
        <v>817</v>
      </c>
      <c r="J63" s="5" t="s">
        <v>795</v>
      </c>
      <c r="K63" s="5" t="s">
        <v>796</v>
      </c>
      <c r="L63" s="5" t="s">
        <v>797</v>
      </c>
      <c r="M63" s="177">
        <v>300000</v>
      </c>
      <c r="N63" s="106">
        <v>299765</v>
      </c>
      <c r="O63" s="272"/>
      <c r="P63" s="151"/>
      <c r="Q63" s="270"/>
      <c r="R63" s="270"/>
    </row>
    <row r="64" spans="2:18" s="3" customFormat="1" ht="24.95" customHeight="1" outlineLevel="2" x14ac:dyDescent="0.25">
      <c r="B64" s="5" t="s">
        <v>964</v>
      </c>
      <c r="C64" s="5" t="s">
        <v>982</v>
      </c>
      <c r="D64" s="104">
        <v>3891104</v>
      </c>
      <c r="E64" s="5" t="s">
        <v>733</v>
      </c>
      <c r="F64" s="5" t="s">
        <v>734</v>
      </c>
      <c r="G64" s="5" t="s">
        <v>792</v>
      </c>
      <c r="H64" s="5" t="s">
        <v>820</v>
      </c>
      <c r="I64" s="5" t="s">
        <v>817</v>
      </c>
      <c r="J64" s="5" t="s">
        <v>795</v>
      </c>
      <c r="K64" s="5" t="s">
        <v>796</v>
      </c>
      <c r="L64" s="5" t="s">
        <v>797</v>
      </c>
      <c r="M64" s="177">
        <v>300000</v>
      </c>
      <c r="N64" s="106">
        <v>299765</v>
      </c>
      <c r="O64" s="272"/>
      <c r="P64" s="151"/>
      <c r="Q64" s="270"/>
      <c r="R64" s="270"/>
    </row>
    <row r="65" spans="2:18" s="3" customFormat="1" ht="24.95" customHeight="1" outlineLevel="2" x14ac:dyDescent="0.25">
      <c r="B65" s="5" t="s">
        <v>964</v>
      </c>
      <c r="C65" s="5" t="s">
        <v>982</v>
      </c>
      <c r="D65" s="104">
        <v>3891104</v>
      </c>
      <c r="E65" s="5" t="s">
        <v>733</v>
      </c>
      <c r="F65" s="5" t="s">
        <v>734</v>
      </c>
      <c r="G65" s="5" t="s">
        <v>792</v>
      </c>
      <c r="H65" s="5" t="s">
        <v>821</v>
      </c>
      <c r="I65" s="5" t="s">
        <v>817</v>
      </c>
      <c r="J65" s="5" t="s">
        <v>795</v>
      </c>
      <c r="K65" s="5" t="s">
        <v>796</v>
      </c>
      <c r="L65" s="5" t="s">
        <v>797</v>
      </c>
      <c r="M65" s="177">
        <v>300000</v>
      </c>
      <c r="N65" s="106">
        <v>299765</v>
      </c>
      <c r="O65" s="272"/>
      <c r="P65" s="151"/>
      <c r="Q65" s="270"/>
      <c r="R65" s="270"/>
    </row>
    <row r="66" spans="2:18" s="3" customFormat="1" ht="24.95" customHeight="1" outlineLevel="2" x14ac:dyDescent="0.25">
      <c r="B66" s="5" t="s">
        <v>964</v>
      </c>
      <c r="C66" s="5" t="s">
        <v>982</v>
      </c>
      <c r="D66" s="104">
        <v>3513001</v>
      </c>
      <c r="E66" s="5" t="s">
        <v>733</v>
      </c>
      <c r="F66" s="5" t="s">
        <v>734</v>
      </c>
      <c r="G66" s="5" t="s">
        <v>792</v>
      </c>
      <c r="H66" s="5" t="s">
        <v>822</v>
      </c>
      <c r="I66" s="5" t="s">
        <v>780</v>
      </c>
      <c r="J66" s="5" t="s">
        <v>795</v>
      </c>
      <c r="K66" s="5" t="s">
        <v>796</v>
      </c>
      <c r="L66" s="5" t="s">
        <v>797</v>
      </c>
      <c r="M66" s="177">
        <v>323426</v>
      </c>
      <c r="N66" s="106">
        <v>323400</v>
      </c>
      <c r="O66" s="272"/>
      <c r="P66" s="151"/>
      <c r="Q66" s="270"/>
      <c r="R66" s="270"/>
    </row>
    <row r="67" spans="2:18" s="3" customFormat="1" ht="24.95" customHeight="1" outlineLevel="2" x14ac:dyDescent="0.25">
      <c r="B67" s="5" t="s">
        <v>964</v>
      </c>
      <c r="C67" s="5" t="s">
        <v>982</v>
      </c>
      <c r="D67" s="104">
        <v>3513001</v>
      </c>
      <c r="E67" s="5" t="s">
        <v>733</v>
      </c>
      <c r="F67" s="5" t="s">
        <v>734</v>
      </c>
      <c r="G67" s="5" t="s">
        <v>792</v>
      </c>
      <c r="H67" s="5" t="s">
        <v>979</v>
      </c>
      <c r="I67" s="5">
        <v>13</v>
      </c>
      <c r="J67" s="5"/>
      <c r="K67" s="104" t="s">
        <v>946</v>
      </c>
      <c r="L67" s="5" t="s">
        <v>956</v>
      </c>
      <c r="M67" s="177">
        <v>700000</v>
      </c>
      <c r="N67" s="106">
        <v>672000</v>
      </c>
      <c r="O67" s="104"/>
      <c r="P67" s="151"/>
      <c r="Q67" s="270"/>
      <c r="R67" s="270"/>
    </row>
    <row r="68" spans="2:18" s="3" customFormat="1" ht="24.95" customHeight="1" outlineLevel="2" x14ac:dyDescent="0.25">
      <c r="B68" s="5" t="s">
        <v>964</v>
      </c>
      <c r="C68" s="5" t="s">
        <v>982</v>
      </c>
      <c r="D68" s="104">
        <v>3212905</v>
      </c>
      <c r="E68" s="5" t="s">
        <v>733</v>
      </c>
      <c r="F68" s="5" t="s">
        <v>734</v>
      </c>
      <c r="G68" s="5" t="s">
        <v>792</v>
      </c>
      <c r="H68" s="5" t="s">
        <v>980</v>
      </c>
      <c r="I68" s="5">
        <v>2</v>
      </c>
      <c r="J68" s="5"/>
      <c r="K68" s="104" t="s">
        <v>946</v>
      </c>
      <c r="L68" s="5" t="s">
        <v>957</v>
      </c>
      <c r="M68" s="177">
        <v>180000</v>
      </c>
      <c r="N68" s="106">
        <v>137000</v>
      </c>
      <c r="O68" s="104"/>
      <c r="P68" s="151"/>
      <c r="Q68" s="270"/>
      <c r="R68" s="270"/>
    </row>
    <row r="69" spans="2:18" s="3" customFormat="1" ht="24.95" customHeight="1" outlineLevel="2" x14ac:dyDescent="0.25">
      <c r="B69" s="5" t="s">
        <v>964</v>
      </c>
      <c r="C69" s="5" t="s">
        <v>982</v>
      </c>
      <c r="D69" s="104">
        <v>3513001</v>
      </c>
      <c r="E69" s="5" t="s">
        <v>733</v>
      </c>
      <c r="F69" s="5" t="s">
        <v>734</v>
      </c>
      <c r="G69" s="5" t="s">
        <v>792</v>
      </c>
      <c r="H69" s="5" t="s">
        <v>823</v>
      </c>
      <c r="I69" s="5" t="s">
        <v>780</v>
      </c>
      <c r="J69" s="5" t="s">
        <v>795</v>
      </c>
      <c r="K69" s="5" t="s">
        <v>796</v>
      </c>
      <c r="L69" s="5" t="s">
        <v>797</v>
      </c>
      <c r="M69" s="177">
        <v>323426</v>
      </c>
      <c r="N69" s="106">
        <v>323400</v>
      </c>
      <c r="O69" s="272"/>
      <c r="P69" s="151"/>
      <c r="Q69" s="270"/>
      <c r="R69" s="270"/>
    </row>
    <row r="70" spans="2:18" s="3" customFormat="1" ht="24.95" customHeight="1" outlineLevel="2" x14ac:dyDescent="0.25">
      <c r="B70" s="5" t="s">
        <v>964</v>
      </c>
      <c r="C70" s="5" t="s">
        <v>982</v>
      </c>
      <c r="D70" s="104">
        <v>3513001</v>
      </c>
      <c r="E70" s="5" t="s">
        <v>733</v>
      </c>
      <c r="F70" s="5" t="s">
        <v>734</v>
      </c>
      <c r="G70" s="5" t="s">
        <v>792</v>
      </c>
      <c r="H70" s="5" t="s">
        <v>824</v>
      </c>
      <c r="I70" s="5" t="s">
        <v>780</v>
      </c>
      <c r="J70" s="5" t="s">
        <v>795</v>
      </c>
      <c r="K70" s="5" t="s">
        <v>796</v>
      </c>
      <c r="L70" s="5" t="s">
        <v>797</v>
      </c>
      <c r="M70" s="177">
        <v>323426</v>
      </c>
      <c r="N70" s="106">
        <v>323400</v>
      </c>
      <c r="O70" s="272"/>
      <c r="P70" s="151"/>
      <c r="Q70" s="270"/>
      <c r="R70" s="270"/>
    </row>
    <row r="71" spans="2:18" s="3" customFormat="1" ht="24.95" customHeight="1" outlineLevel="2" x14ac:dyDescent="0.25">
      <c r="B71" s="5" t="s">
        <v>964</v>
      </c>
      <c r="C71" s="5" t="s">
        <v>982</v>
      </c>
      <c r="D71" s="104">
        <v>3513001</v>
      </c>
      <c r="E71" s="5" t="s">
        <v>733</v>
      </c>
      <c r="F71" s="5" t="s">
        <v>734</v>
      </c>
      <c r="G71" s="5" t="s">
        <v>792</v>
      </c>
      <c r="H71" s="5" t="s">
        <v>825</v>
      </c>
      <c r="I71" s="5" t="s">
        <v>780</v>
      </c>
      <c r="J71" s="5" t="s">
        <v>795</v>
      </c>
      <c r="K71" s="5" t="s">
        <v>796</v>
      </c>
      <c r="L71" s="5" t="s">
        <v>797</v>
      </c>
      <c r="M71" s="177">
        <v>323426</v>
      </c>
      <c r="N71" s="106">
        <v>323400</v>
      </c>
      <c r="O71" s="272"/>
      <c r="P71" s="151"/>
      <c r="Q71" s="270"/>
      <c r="R71" s="270"/>
    </row>
    <row r="72" spans="2:18" s="3" customFormat="1" ht="24.95" customHeight="1" outlineLevel="2" x14ac:dyDescent="0.25">
      <c r="B72" s="5" t="s">
        <v>964</v>
      </c>
      <c r="C72" s="5" t="s">
        <v>982</v>
      </c>
      <c r="D72" s="104">
        <v>3212905</v>
      </c>
      <c r="E72" s="5" t="s">
        <v>733</v>
      </c>
      <c r="F72" s="5" t="s">
        <v>734</v>
      </c>
      <c r="G72" s="5" t="s">
        <v>792</v>
      </c>
      <c r="H72" s="5" t="s">
        <v>826</v>
      </c>
      <c r="I72" s="5" t="s">
        <v>744</v>
      </c>
      <c r="J72" s="5" t="s">
        <v>795</v>
      </c>
      <c r="K72" s="5" t="s">
        <v>796</v>
      </c>
      <c r="L72" s="5" t="s">
        <v>797</v>
      </c>
      <c r="M72" s="177">
        <v>205920</v>
      </c>
      <c r="N72" s="106">
        <v>201104</v>
      </c>
      <c r="O72" s="272"/>
      <c r="P72" s="151"/>
      <c r="Q72" s="270"/>
      <c r="R72" s="270"/>
    </row>
    <row r="73" spans="2:18" s="3" customFormat="1" ht="24.95" customHeight="1" outlineLevel="2" x14ac:dyDescent="0.25">
      <c r="B73" s="5" t="s">
        <v>964</v>
      </c>
      <c r="C73" s="5" t="s">
        <v>982</v>
      </c>
      <c r="D73" s="104">
        <v>3212898</v>
      </c>
      <c r="E73" s="5" t="s">
        <v>733</v>
      </c>
      <c r="F73" s="5" t="s">
        <v>734</v>
      </c>
      <c r="G73" s="5" t="s">
        <v>792</v>
      </c>
      <c r="H73" s="5" t="s">
        <v>827</v>
      </c>
      <c r="I73" s="5" t="s">
        <v>828</v>
      </c>
      <c r="J73" s="5" t="s">
        <v>795</v>
      </c>
      <c r="K73" s="5" t="s">
        <v>796</v>
      </c>
      <c r="L73" s="5" t="s">
        <v>797</v>
      </c>
      <c r="M73" s="177">
        <v>2024260</v>
      </c>
      <c r="N73" s="106">
        <v>2019600</v>
      </c>
      <c r="O73" s="272"/>
      <c r="P73" s="151"/>
      <c r="Q73" s="270"/>
      <c r="R73" s="270"/>
    </row>
    <row r="74" spans="2:18" s="3" customFormat="1" ht="24.95" customHeight="1" outlineLevel="2" x14ac:dyDescent="0.25">
      <c r="B74" s="5" t="s">
        <v>964</v>
      </c>
      <c r="C74" s="5" t="s">
        <v>982</v>
      </c>
      <c r="D74" s="104">
        <v>3479025</v>
      </c>
      <c r="E74" s="5" t="s">
        <v>733</v>
      </c>
      <c r="F74" s="5" t="s">
        <v>734</v>
      </c>
      <c r="G74" s="5" t="s">
        <v>792</v>
      </c>
      <c r="H74" s="5" t="s">
        <v>829</v>
      </c>
      <c r="I74" s="5" t="s">
        <v>830</v>
      </c>
      <c r="J74" s="5" t="s">
        <v>795</v>
      </c>
      <c r="K74" s="5" t="s">
        <v>796</v>
      </c>
      <c r="L74" s="5" t="s">
        <v>797</v>
      </c>
      <c r="M74" s="177">
        <v>206712</v>
      </c>
      <c r="N74" s="106">
        <v>203664</v>
      </c>
      <c r="O74" s="272"/>
      <c r="P74" s="151"/>
      <c r="Q74" s="270"/>
      <c r="R74" s="270"/>
    </row>
    <row r="75" spans="2:18" s="3" customFormat="1" ht="24.95" customHeight="1" outlineLevel="2" x14ac:dyDescent="0.25">
      <c r="B75" s="5" t="s">
        <v>964</v>
      </c>
      <c r="C75" s="5" t="s">
        <v>982</v>
      </c>
      <c r="D75" s="104">
        <v>3542006</v>
      </c>
      <c r="E75" s="5" t="s">
        <v>733</v>
      </c>
      <c r="F75" s="5" t="s">
        <v>734</v>
      </c>
      <c r="G75" s="5" t="s">
        <v>792</v>
      </c>
      <c r="H75" s="5" t="s">
        <v>831</v>
      </c>
      <c r="I75" s="5" t="s">
        <v>832</v>
      </c>
      <c r="J75" s="5" t="s">
        <v>795</v>
      </c>
      <c r="K75" s="5" t="s">
        <v>796</v>
      </c>
      <c r="L75" s="5" t="s">
        <v>797</v>
      </c>
      <c r="M75" s="177">
        <v>89736</v>
      </c>
      <c r="N75" s="106">
        <v>89610</v>
      </c>
      <c r="O75" s="272"/>
      <c r="P75" s="151"/>
      <c r="Q75" s="270"/>
      <c r="R75" s="270"/>
    </row>
    <row r="76" spans="2:18" s="3" customFormat="1" ht="24.95" customHeight="1" outlineLevel="2" x14ac:dyDescent="0.25">
      <c r="B76" s="5" t="s">
        <v>964</v>
      </c>
      <c r="C76" s="5" t="s">
        <v>982</v>
      </c>
      <c r="D76" s="104">
        <v>3899998</v>
      </c>
      <c r="E76" s="5" t="s">
        <v>733</v>
      </c>
      <c r="F76" s="5" t="s">
        <v>734</v>
      </c>
      <c r="G76" s="5" t="s">
        <v>792</v>
      </c>
      <c r="H76" s="5" t="s">
        <v>833</v>
      </c>
      <c r="I76" s="5" t="s">
        <v>834</v>
      </c>
      <c r="J76" s="5" t="s">
        <v>795</v>
      </c>
      <c r="K76" s="5" t="s">
        <v>796</v>
      </c>
      <c r="L76" s="5" t="s">
        <v>797</v>
      </c>
      <c r="M76" s="177">
        <v>50318</v>
      </c>
      <c r="N76" s="106">
        <v>48750</v>
      </c>
      <c r="O76" s="272"/>
      <c r="P76" s="151"/>
      <c r="Q76" s="270"/>
      <c r="R76" s="270"/>
    </row>
    <row r="77" spans="2:18" s="3" customFormat="1" ht="24.95" customHeight="1" outlineLevel="2" x14ac:dyDescent="0.25">
      <c r="B77" s="5" t="s">
        <v>964</v>
      </c>
      <c r="C77" s="5" t="s">
        <v>982</v>
      </c>
      <c r="D77" s="104">
        <v>3899998</v>
      </c>
      <c r="E77" s="5" t="s">
        <v>733</v>
      </c>
      <c r="F77" s="5" t="s">
        <v>734</v>
      </c>
      <c r="G77" s="5" t="s">
        <v>792</v>
      </c>
      <c r="H77" s="5" t="s">
        <v>835</v>
      </c>
      <c r="I77" s="5" t="s">
        <v>834</v>
      </c>
      <c r="J77" s="5" t="s">
        <v>795</v>
      </c>
      <c r="K77" s="5" t="s">
        <v>796</v>
      </c>
      <c r="L77" s="5" t="s">
        <v>797</v>
      </c>
      <c r="M77" s="177">
        <v>137438</v>
      </c>
      <c r="N77" s="106">
        <v>135200</v>
      </c>
      <c r="O77" s="272"/>
      <c r="P77" s="151"/>
      <c r="Q77" s="270"/>
      <c r="R77" s="270"/>
    </row>
    <row r="78" spans="2:18" s="3" customFormat="1" ht="24.95" customHeight="1" outlineLevel="2" x14ac:dyDescent="0.25">
      <c r="B78" s="5" t="s">
        <v>964</v>
      </c>
      <c r="C78" s="5" t="s">
        <v>982</v>
      </c>
      <c r="D78" s="104">
        <v>3891106</v>
      </c>
      <c r="E78" s="5" t="s">
        <v>733</v>
      </c>
      <c r="F78" s="5" t="s">
        <v>734</v>
      </c>
      <c r="G78" s="5" t="s">
        <v>792</v>
      </c>
      <c r="H78" s="5" t="s">
        <v>836</v>
      </c>
      <c r="I78" s="5" t="s">
        <v>837</v>
      </c>
      <c r="J78" s="5" t="s">
        <v>795</v>
      </c>
      <c r="K78" s="5" t="s">
        <v>796</v>
      </c>
      <c r="L78" s="5" t="s">
        <v>797</v>
      </c>
      <c r="M78" s="177">
        <v>99000</v>
      </c>
      <c r="N78" s="106">
        <v>98940</v>
      </c>
      <c r="O78" s="272"/>
      <c r="P78" s="151"/>
      <c r="Q78" s="270"/>
      <c r="R78" s="270"/>
    </row>
    <row r="79" spans="2:18" s="3" customFormat="1" ht="24.95" customHeight="1" outlineLevel="2" x14ac:dyDescent="0.25">
      <c r="B79" s="5" t="s">
        <v>964</v>
      </c>
      <c r="C79" s="5" t="s">
        <v>982</v>
      </c>
      <c r="D79" s="104">
        <v>3899998</v>
      </c>
      <c r="E79" s="5" t="s">
        <v>733</v>
      </c>
      <c r="F79" s="5" t="s">
        <v>734</v>
      </c>
      <c r="G79" s="5" t="s">
        <v>792</v>
      </c>
      <c r="H79" s="5" t="s">
        <v>839</v>
      </c>
      <c r="I79" s="5" t="s">
        <v>840</v>
      </c>
      <c r="J79" s="5" t="s">
        <v>795</v>
      </c>
      <c r="K79" s="5" t="s">
        <v>796</v>
      </c>
      <c r="L79" s="5" t="s">
        <v>797</v>
      </c>
      <c r="M79" s="177">
        <v>44365</v>
      </c>
      <c r="N79" s="106">
        <v>44200</v>
      </c>
      <c r="O79" s="272"/>
      <c r="P79" s="151"/>
      <c r="Q79" s="270"/>
      <c r="R79" s="270"/>
    </row>
    <row r="80" spans="2:18" s="3" customFormat="1" ht="24.95" customHeight="1" outlineLevel="2" x14ac:dyDescent="0.25">
      <c r="B80" s="5" t="s">
        <v>964</v>
      </c>
      <c r="C80" s="5" t="s">
        <v>982</v>
      </c>
      <c r="D80" s="104">
        <v>3899998</v>
      </c>
      <c r="E80" s="5" t="s">
        <v>733</v>
      </c>
      <c r="F80" s="5" t="s">
        <v>734</v>
      </c>
      <c r="G80" s="5" t="s">
        <v>792</v>
      </c>
      <c r="H80" s="5" t="s">
        <v>841</v>
      </c>
      <c r="I80" s="5" t="s">
        <v>803</v>
      </c>
      <c r="J80" s="5" t="s">
        <v>795</v>
      </c>
      <c r="K80" s="5" t="s">
        <v>796</v>
      </c>
      <c r="L80" s="5" t="s">
        <v>797</v>
      </c>
      <c r="M80" s="177">
        <v>17820</v>
      </c>
      <c r="N80" s="106">
        <v>17759</v>
      </c>
      <c r="O80" s="272"/>
      <c r="P80" s="151"/>
      <c r="Q80" s="270"/>
      <c r="R80" s="270"/>
    </row>
    <row r="81" spans="2:18" s="3" customFormat="1" ht="24.95" customHeight="1" outlineLevel="2" x14ac:dyDescent="0.25">
      <c r="B81" s="5" t="s">
        <v>964</v>
      </c>
      <c r="C81" s="5" t="s">
        <v>982</v>
      </c>
      <c r="D81" s="104">
        <v>3899998</v>
      </c>
      <c r="E81" s="5" t="s">
        <v>733</v>
      </c>
      <c r="F81" s="5" t="s">
        <v>734</v>
      </c>
      <c r="G81" s="5" t="s">
        <v>792</v>
      </c>
      <c r="H81" s="5" t="s">
        <v>842</v>
      </c>
      <c r="I81" s="5" t="s">
        <v>746</v>
      </c>
      <c r="J81" s="5" t="s">
        <v>795</v>
      </c>
      <c r="K81" s="5" t="s">
        <v>796</v>
      </c>
      <c r="L81" s="5" t="s">
        <v>797</v>
      </c>
      <c r="M81" s="177">
        <v>348000</v>
      </c>
      <c r="N81" s="106">
        <v>348000</v>
      </c>
      <c r="O81" s="272"/>
      <c r="P81" s="151"/>
      <c r="Q81" s="270"/>
      <c r="R81" s="270"/>
    </row>
    <row r="82" spans="2:18" s="3" customFormat="1" ht="24.95" customHeight="1" outlineLevel="2" x14ac:dyDescent="0.25">
      <c r="B82" s="5" t="s">
        <v>964</v>
      </c>
      <c r="C82" s="5" t="s">
        <v>982</v>
      </c>
      <c r="D82" s="104">
        <v>3899998</v>
      </c>
      <c r="E82" s="5" t="s">
        <v>733</v>
      </c>
      <c r="F82" s="5" t="s">
        <v>734</v>
      </c>
      <c r="G82" s="5" t="s">
        <v>792</v>
      </c>
      <c r="H82" s="5" t="s">
        <v>843</v>
      </c>
      <c r="I82" s="5" t="s">
        <v>840</v>
      </c>
      <c r="J82" s="5" t="s">
        <v>795</v>
      </c>
      <c r="K82" s="5" t="s">
        <v>796</v>
      </c>
      <c r="L82" s="5" t="s">
        <v>797</v>
      </c>
      <c r="M82" s="177">
        <v>117600</v>
      </c>
      <c r="N82" s="106">
        <v>116850</v>
      </c>
      <c r="O82" s="272"/>
      <c r="P82" s="151"/>
      <c r="Q82" s="270"/>
      <c r="R82" s="270"/>
    </row>
    <row r="83" spans="2:18" s="3" customFormat="1" ht="24.95" customHeight="1" outlineLevel="2" x14ac:dyDescent="0.25">
      <c r="B83" s="5" t="s">
        <v>964</v>
      </c>
      <c r="C83" s="5" t="s">
        <v>982</v>
      </c>
      <c r="D83" s="104">
        <v>3899998</v>
      </c>
      <c r="E83" s="5" t="s">
        <v>733</v>
      </c>
      <c r="F83" s="5" t="s">
        <v>734</v>
      </c>
      <c r="G83" s="5" t="s">
        <v>792</v>
      </c>
      <c r="H83" s="5" t="s">
        <v>844</v>
      </c>
      <c r="I83" s="5" t="s">
        <v>840</v>
      </c>
      <c r="J83" s="5" t="s">
        <v>795</v>
      </c>
      <c r="K83" s="5" t="s">
        <v>796</v>
      </c>
      <c r="L83" s="5" t="s">
        <v>797</v>
      </c>
      <c r="M83" s="177">
        <v>375000</v>
      </c>
      <c r="N83" s="106">
        <v>372526</v>
      </c>
      <c r="O83" s="272"/>
      <c r="P83" s="151"/>
      <c r="Q83" s="270"/>
      <c r="R83" s="270"/>
    </row>
    <row r="84" spans="2:18" s="3" customFormat="1" ht="24.95" customHeight="1" outlineLevel="2" x14ac:dyDescent="0.25">
      <c r="B84" s="5" t="s">
        <v>964</v>
      </c>
      <c r="C84" s="5" t="s">
        <v>982</v>
      </c>
      <c r="D84" s="104">
        <v>3699006</v>
      </c>
      <c r="E84" s="5" t="s">
        <v>733</v>
      </c>
      <c r="F84" s="5" t="s">
        <v>734</v>
      </c>
      <c r="G84" s="5" t="s">
        <v>792</v>
      </c>
      <c r="H84" s="5" t="s">
        <v>845</v>
      </c>
      <c r="I84" s="5" t="s">
        <v>828</v>
      </c>
      <c r="J84" s="5" t="s">
        <v>795</v>
      </c>
      <c r="K84" s="5" t="s">
        <v>796</v>
      </c>
      <c r="L84" s="5" t="s">
        <v>797</v>
      </c>
      <c r="M84" s="177">
        <v>66000</v>
      </c>
      <c r="N84" s="106">
        <v>65000</v>
      </c>
      <c r="O84" s="272"/>
      <c r="P84" s="151"/>
      <c r="Q84" s="270"/>
      <c r="R84" s="270"/>
    </row>
    <row r="85" spans="2:18" s="3" customFormat="1" ht="24.95" customHeight="1" outlineLevel="2" x14ac:dyDescent="0.25">
      <c r="B85" s="5" t="s">
        <v>964</v>
      </c>
      <c r="C85" s="5" t="s">
        <v>982</v>
      </c>
      <c r="D85" s="104">
        <v>3212905</v>
      </c>
      <c r="E85" s="5" t="s">
        <v>733</v>
      </c>
      <c r="F85" s="5" t="s">
        <v>734</v>
      </c>
      <c r="G85" s="5" t="s">
        <v>792</v>
      </c>
      <c r="H85" s="5" t="s">
        <v>846</v>
      </c>
      <c r="I85" s="5" t="s">
        <v>847</v>
      </c>
      <c r="J85" s="5" t="s">
        <v>795</v>
      </c>
      <c r="K85" s="5" t="s">
        <v>796</v>
      </c>
      <c r="L85" s="5" t="s">
        <v>797</v>
      </c>
      <c r="M85" s="177">
        <v>84216.000000000015</v>
      </c>
      <c r="N85" s="106">
        <v>81600</v>
      </c>
      <c r="O85" s="272"/>
      <c r="P85" s="151"/>
      <c r="Q85" s="270"/>
      <c r="R85" s="270"/>
    </row>
    <row r="86" spans="2:18" s="3" customFormat="1" ht="24.95" customHeight="1" outlineLevel="2" x14ac:dyDescent="0.25">
      <c r="B86" s="5" t="s">
        <v>964</v>
      </c>
      <c r="C86" s="5" t="s">
        <v>982</v>
      </c>
      <c r="D86" s="104">
        <v>3891106</v>
      </c>
      <c r="E86" s="5" t="s">
        <v>733</v>
      </c>
      <c r="F86" s="5" t="s">
        <v>734</v>
      </c>
      <c r="G86" s="5" t="s">
        <v>792</v>
      </c>
      <c r="H86" s="5" t="s">
        <v>848</v>
      </c>
      <c r="I86" s="5" t="s">
        <v>849</v>
      </c>
      <c r="J86" s="5" t="s">
        <v>795</v>
      </c>
      <c r="K86" s="5" t="s">
        <v>796</v>
      </c>
      <c r="L86" s="5" t="s">
        <v>797</v>
      </c>
      <c r="M86" s="177">
        <v>95040</v>
      </c>
      <c r="N86" s="106">
        <v>86400</v>
      </c>
      <c r="O86" s="272"/>
      <c r="P86" s="151"/>
      <c r="Q86" s="270"/>
      <c r="R86" s="270"/>
    </row>
    <row r="87" spans="2:18" s="3" customFormat="1" ht="24.95" customHeight="1" outlineLevel="2" x14ac:dyDescent="0.25">
      <c r="B87" s="5" t="s">
        <v>964</v>
      </c>
      <c r="C87" s="5" t="s">
        <v>982</v>
      </c>
      <c r="D87" s="104">
        <v>3212905</v>
      </c>
      <c r="E87" s="5" t="s">
        <v>733</v>
      </c>
      <c r="F87" s="5" t="s">
        <v>734</v>
      </c>
      <c r="G87" s="5" t="s">
        <v>792</v>
      </c>
      <c r="H87" s="5" t="s">
        <v>850</v>
      </c>
      <c r="I87" s="5" t="s">
        <v>851</v>
      </c>
      <c r="J87" s="5" t="s">
        <v>795</v>
      </c>
      <c r="K87" s="5" t="s">
        <v>796</v>
      </c>
      <c r="L87" s="5" t="s">
        <v>797</v>
      </c>
      <c r="M87" s="177">
        <v>39600</v>
      </c>
      <c r="N87" s="106">
        <v>39600</v>
      </c>
      <c r="O87" s="272"/>
      <c r="P87" s="151"/>
      <c r="Q87" s="270"/>
      <c r="R87" s="270"/>
    </row>
    <row r="88" spans="2:18" s="3" customFormat="1" ht="24.95" customHeight="1" outlineLevel="2" x14ac:dyDescent="0.25">
      <c r="B88" s="5" t="s">
        <v>964</v>
      </c>
      <c r="C88" s="5" t="s">
        <v>982</v>
      </c>
      <c r="D88" s="104">
        <v>3212905</v>
      </c>
      <c r="E88" s="5" t="s">
        <v>733</v>
      </c>
      <c r="F88" s="5" t="s">
        <v>734</v>
      </c>
      <c r="G88" s="5" t="s">
        <v>792</v>
      </c>
      <c r="H88" s="5" t="s">
        <v>852</v>
      </c>
      <c r="I88" s="5" t="s">
        <v>851</v>
      </c>
      <c r="J88" s="5" t="s">
        <v>795</v>
      </c>
      <c r="K88" s="5" t="s">
        <v>796</v>
      </c>
      <c r="L88" s="5" t="s">
        <v>797</v>
      </c>
      <c r="M88" s="177">
        <v>71280</v>
      </c>
      <c r="N88" s="106">
        <v>71064</v>
      </c>
      <c r="O88" s="272"/>
      <c r="P88" s="151"/>
      <c r="Q88" s="270"/>
      <c r="R88" s="270"/>
    </row>
    <row r="89" spans="2:18" s="3" customFormat="1" ht="24.95" customHeight="1" outlineLevel="2" x14ac:dyDescent="0.25">
      <c r="B89" s="5" t="s">
        <v>964</v>
      </c>
      <c r="C89" s="5" t="s">
        <v>982</v>
      </c>
      <c r="D89" s="104">
        <v>3212898</v>
      </c>
      <c r="E89" s="5" t="s">
        <v>733</v>
      </c>
      <c r="F89" s="5" t="s">
        <v>734</v>
      </c>
      <c r="G89" s="5" t="s">
        <v>792</v>
      </c>
      <c r="H89" s="5" t="s">
        <v>853</v>
      </c>
      <c r="I89" s="5" t="s">
        <v>854</v>
      </c>
      <c r="J89" s="5" t="s">
        <v>795</v>
      </c>
      <c r="K89" s="5" t="s">
        <v>796</v>
      </c>
      <c r="L89" s="5" t="s">
        <v>797</v>
      </c>
      <c r="M89" s="177">
        <v>712800</v>
      </c>
      <c r="N89" s="106">
        <v>712460</v>
      </c>
      <c r="O89" s="272"/>
      <c r="P89" s="151"/>
      <c r="Q89" s="270"/>
      <c r="R89" s="270"/>
    </row>
    <row r="90" spans="2:18" s="3" customFormat="1" ht="24.95" customHeight="1" outlineLevel="2" x14ac:dyDescent="0.25">
      <c r="B90" s="5" t="s">
        <v>964</v>
      </c>
      <c r="C90" s="5" t="s">
        <v>982</v>
      </c>
      <c r="D90" s="104">
        <v>3891104</v>
      </c>
      <c r="E90" s="5" t="s">
        <v>733</v>
      </c>
      <c r="F90" s="5" t="s">
        <v>734</v>
      </c>
      <c r="G90" s="5" t="s">
        <v>792</v>
      </c>
      <c r="H90" s="5" t="s">
        <v>855</v>
      </c>
      <c r="I90" s="5" t="s">
        <v>856</v>
      </c>
      <c r="J90" s="5" t="s">
        <v>795</v>
      </c>
      <c r="K90" s="5" t="s">
        <v>796</v>
      </c>
      <c r="L90" s="5" t="s">
        <v>797</v>
      </c>
      <c r="M90" s="177">
        <v>316800</v>
      </c>
      <c r="N90" s="106">
        <v>305800</v>
      </c>
      <c r="O90" s="272"/>
      <c r="P90" s="151"/>
      <c r="Q90" s="270"/>
      <c r="R90" s="270"/>
    </row>
    <row r="91" spans="2:18" s="3" customFormat="1" ht="24.95" customHeight="1" outlineLevel="2" x14ac:dyDescent="0.25">
      <c r="B91" s="5" t="s">
        <v>964</v>
      </c>
      <c r="C91" s="5" t="s">
        <v>982</v>
      </c>
      <c r="D91" s="104">
        <v>3856006</v>
      </c>
      <c r="E91" s="5" t="s">
        <v>733</v>
      </c>
      <c r="F91" s="5" t="s">
        <v>734</v>
      </c>
      <c r="G91" s="5" t="s">
        <v>792</v>
      </c>
      <c r="H91" s="5" t="s">
        <v>857</v>
      </c>
      <c r="I91" s="5" t="s">
        <v>858</v>
      </c>
      <c r="J91" s="5" t="s">
        <v>795</v>
      </c>
      <c r="K91" s="5" t="s">
        <v>796</v>
      </c>
      <c r="L91" s="5" t="s">
        <v>797</v>
      </c>
      <c r="M91" s="177">
        <v>343200.00000000006</v>
      </c>
      <c r="N91" s="106">
        <v>341000</v>
      </c>
      <c r="O91" s="272"/>
      <c r="P91" s="151"/>
      <c r="Q91" s="270"/>
      <c r="R91" s="270"/>
    </row>
    <row r="92" spans="2:18" s="3" customFormat="1" ht="24.95" customHeight="1" outlineLevel="2" x14ac:dyDescent="0.25">
      <c r="B92" s="5" t="s">
        <v>964</v>
      </c>
      <c r="C92" s="5" t="s">
        <v>982</v>
      </c>
      <c r="D92" s="104">
        <v>3479025</v>
      </c>
      <c r="E92" s="5" t="s">
        <v>733</v>
      </c>
      <c r="F92" s="5" t="s">
        <v>734</v>
      </c>
      <c r="G92" s="5" t="s">
        <v>792</v>
      </c>
      <c r="H92" s="5" t="s">
        <v>862</v>
      </c>
      <c r="I92" s="5" t="s">
        <v>858</v>
      </c>
      <c r="J92" s="5" t="s">
        <v>795</v>
      </c>
      <c r="K92" s="5" t="s">
        <v>796</v>
      </c>
      <c r="L92" s="5" t="s">
        <v>797</v>
      </c>
      <c r="M92" s="177">
        <v>44880.000000000007</v>
      </c>
      <c r="N92" s="106">
        <v>44850</v>
      </c>
      <c r="O92" s="272"/>
      <c r="P92" s="151"/>
      <c r="Q92" s="270"/>
      <c r="R92" s="270"/>
    </row>
    <row r="93" spans="2:18" s="3" customFormat="1" ht="24.95" customHeight="1" outlineLevel="2" x14ac:dyDescent="0.25">
      <c r="B93" s="5" t="s">
        <v>964</v>
      </c>
      <c r="C93" s="5" t="s">
        <v>982</v>
      </c>
      <c r="D93" s="104">
        <v>3899998</v>
      </c>
      <c r="E93" s="5" t="s">
        <v>733</v>
      </c>
      <c r="F93" s="5" t="s">
        <v>734</v>
      </c>
      <c r="G93" s="5" t="s">
        <v>792</v>
      </c>
      <c r="H93" s="5" t="s">
        <v>863</v>
      </c>
      <c r="I93" s="5" t="s">
        <v>864</v>
      </c>
      <c r="J93" s="5" t="s">
        <v>795</v>
      </c>
      <c r="K93" s="5" t="s">
        <v>796</v>
      </c>
      <c r="L93" s="5" t="s">
        <v>797</v>
      </c>
      <c r="M93" s="177">
        <v>66000</v>
      </c>
      <c r="N93" s="106">
        <v>59600</v>
      </c>
      <c r="O93" s="272"/>
      <c r="P93" s="151"/>
      <c r="Q93" s="270"/>
      <c r="R93" s="270"/>
    </row>
    <row r="94" spans="2:18" s="3" customFormat="1" ht="24.95" customHeight="1" outlineLevel="2" x14ac:dyDescent="0.25">
      <c r="B94" s="5" t="s">
        <v>964</v>
      </c>
      <c r="C94" s="5" t="s">
        <v>982</v>
      </c>
      <c r="D94" s="104">
        <v>3812104</v>
      </c>
      <c r="E94" s="5" t="s">
        <v>733</v>
      </c>
      <c r="F94" s="5" t="s">
        <v>734</v>
      </c>
      <c r="G94" s="5" t="s">
        <v>792</v>
      </c>
      <c r="H94" s="5" t="s">
        <v>865</v>
      </c>
      <c r="I94" s="5" t="s">
        <v>866</v>
      </c>
      <c r="J94" s="5" t="s">
        <v>795</v>
      </c>
      <c r="K94" s="5" t="s">
        <v>796</v>
      </c>
      <c r="L94" s="5" t="s">
        <v>797</v>
      </c>
      <c r="M94" s="177">
        <v>3053478</v>
      </c>
      <c r="N94" s="106">
        <v>3050300</v>
      </c>
      <c r="O94" s="272"/>
      <c r="P94" s="151"/>
      <c r="Q94" s="270"/>
      <c r="R94" s="270"/>
    </row>
    <row r="95" spans="2:18" s="3" customFormat="1" ht="24.95" customHeight="1" outlineLevel="2" x14ac:dyDescent="0.25">
      <c r="B95" s="5" t="s">
        <v>964</v>
      </c>
      <c r="C95" s="5" t="s">
        <v>982</v>
      </c>
      <c r="D95" s="104">
        <v>3812104</v>
      </c>
      <c r="E95" s="5" t="s">
        <v>733</v>
      </c>
      <c r="F95" s="5" t="s">
        <v>734</v>
      </c>
      <c r="G95" s="5" t="s">
        <v>897</v>
      </c>
      <c r="H95" s="5" t="s">
        <v>898</v>
      </c>
      <c r="I95" s="5" t="s">
        <v>899</v>
      </c>
      <c r="J95" s="5" t="s">
        <v>897</v>
      </c>
      <c r="K95" s="5" t="s">
        <v>900</v>
      </c>
      <c r="L95" s="5" t="s">
        <v>901</v>
      </c>
      <c r="M95" s="177">
        <v>1280300</v>
      </c>
      <c r="N95" s="151">
        <v>1280300</v>
      </c>
      <c r="O95" s="326"/>
      <c r="P95" s="151"/>
      <c r="Q95" s="152"/>
      <c r="R95" s="277"/>
    </row>
    <row r="96" spans="2:18" s="3" customFormat="1" ht="24.95" customHeight="1" outlineLevel="2" x14ac:dyDescent="0.25">
      <c r="B96" s="5" t="s">
        <v>964</v>
      </c>
      <c r="C96" s="5" t="s">
        <v>982</v>
      </c>
      <c r="D96" s="104">
        <v>3899998</v>
      </c>
      <c r="E96" s="5" t="s">
        <v>733</v>
      </c>
      <c r="F96" s="5" t="s">
        <v>734</v>
      </c>
      <c r="G96" s="5" t="s">
        <v>897</v>
      </c>
      <c r="H96" s="5" t="s">
        <v>904</v>
      </c>
      <c r="I96" s="5" t="s">
        <v>905</v>
      </c>
      <c r="J96" s="5" t="s">
        <v>897</v>
      </c>
      <c r="K96" s="5" t="s">
        <v>900</v>
      </c>
      <c r="L96" s="5" t="s">
        <v>903</v>
      </c>
      <c r="M96" s="177">
        <f>3687000+26115-1944733</f>
        <v>1768382</v>
      </c>
      <c r="N96" s="106">
        <f>1768382-0.01</f>
        <v>1768381.99</v>
      </c>
      <c r="O96" s="326"/>
      <c r="P96" s="151"/>
      <c r="Q96" s="152"/>
      <c r="R96" s="277"/>
    </row>
    <row r="97" spans="2:18" s="3" customFormat="1" ht="24.95" customHeight="1" outlineLevel="2" x14ac:dyDescent="0.25">
      <c r="B97" s="5" t="s">
        <v>964</v>
      </c>
      <c r="C97" s="5" t="s">
        <v>982</v>
      </c>
      <c r="D97" s="104">
        <v>3899998</v>
      </c>
      <c r="E97" s="5" t="s">
        <v>733</v>
      </c>
      <c r="F97" s="5" t="s">
        <v>734</v>
      </c>
      <c r="G97" s="5" t="s">
        <v>897</v>
      </c>
      <c r="H97" s="5" t="s">
        <v>906</v>
      </c>
      <c r="I97" s="5" t="s">
        <v>905</v>
      </c>
      <c r="J97" s="5" t="s">
        <v>897</v>
      </c>
      <c r="K97" s="5" t="s">
        <v>900</v>
      </c>
      <c r="L97" s="5" t="s">
        <v>903</v>
      </c>
      <c r="M97" s="177">
        <v>2273885</v>
      </c>
      <c r="N97" s="106">
        <v>2273885</v>
      </c>
      <c r="O97" s="326"/>
      <c r="P97" s="151"/>
      <c r="Q97" s="152"/>
      <c r="R97" s="277"/>
    </row>
    <row r="98" spans="2:18" s="3" customFormat="1" ht="24.95" customHeight="1" outlineLevel="2" x14ac:dyDescent="0.25">
      <c r="B98" s="5" t="s">
        <v>964</v>
      </c>
      <c r="C98" s="5" t="s">
        <v>982</v>
      </c>
      <c r="D98" s="104">
        <v>3812104</v>
      </c>
      <c r="E98" s="5" t="s">
        <v>733</v>
      </c>
      <c r="F98" s="5" t="s">
        <v>734</v>
      </c>
      <c r="G98" s="5" t="s">
        <v>897</v>
      </c>
      <c r="H98" s="5" t="s">
        <v>907</v>
      </c>
      <c r="I98" s="5" t="s">
        <v>908</v>
      </c>
      <c r="J98" s="5" t="s">
        <v>897</v>
      </c>
      <c r="K98" s="5" t="s">
        <v>900</v>
      </c>
      <c r="L98" s="5" t="s">
        <v>903</v>
      </c>
      <c r="M98" s="177">
        <f>11000000+1124700-8175653</f>
        <v>3949047</v>
      </c>
      <c r="N98" s="106">
        <f>3949047</f>
        <v>3949047</v>
      </c>
      <c r="O98" s="326"/>
      <c r="P98" s="151"/>
      <c r="Q98" s="152"/>
      <c r="R98" s="277"/>
    </row>
    <row r="99" spans="2:18" s="3" customFormat="1" ht="24.95" customHeight="1" outlineLevel="1" x14ac:dyDescent="0.25">
      <c r="B99" s="5"/>
      <c r="C99" s="1" t="s">
        <v>1256</v>
      </c>
      <c r="D99" s="104"/>
      <c r="E99" s="5"/>
      <c r="F99" s="5"/>
      <c r="G99" s="5"/>
      <c r="H99" s="5"/>
      <c r="I99" s="5"/>
      <c r="J99" s="5"/>
      <c r="K99" s="5"/>
      <c r="L99" s="5"/>
      <c r="M99" s="178">
        <f>SUBTOTAL(9,M12:M98)</f>
        <v>120826449</v>
      </c>
      <c r="N99" s="280">
        <f>SUBTOTAL(9,N12:N98)</f>
        <v>80844851.989999995</v>
      </c>
      <c r="O99" s="326"/>
      <c r="P99" s="151"/>
    </row>
    <row r="100" spans="2:18" s="3" customFormat="1" ht="24.95" customHeight="1" outlineLevel="2" x14ac:dyDescent="0.25">
      <c r="B100" s="5" t="s">
        <v>964</v>
      </c>
      <c r="C100" s="5" t="s">
        <v>965</v>
      </c>
      <c r="D100" s="104">
        <v>4815001</v>
      </c>
      <c r="E100" s="5" t="s">
        <v>943</v>
      </c>
      <c r="F100" s="5" t="s">
        <v>931</v>
      </c>
      <c r="G100" s="5" t="s">
        <v>516</v>
      </c>
      <c r="H100" s="5" t="s">
        <v>517</v>
      </c>
      <c r="I100" s="5">
        <v>1</v>
      </c>
      <c r="J100" s="5" t="s">
        <v>518</v>
      </c>
      <c r="K100" s="5" t="s">
        <v>519</v>
      </c>
      <c r="L100" s="5" t="s">
        <v>520</v>
      </c>
      <c r="M100" s="177">
        <v>20000000</v>
      </c>
      <c r="N100" s="106">
        <v>19821563</v>
      </c>
      <c r="O100" s="338"/>
      <c r="P100" s="151"/>
    </row>
    <row r="101" spans="2:18" s="3" customFormat="1" ht="24.95" customHeight="1" outlineLevel="2" x14ac:dyDescent="0.25">
      <c r="B101" s="5" t="s">
        <v>964</v>
      </c>
      <c r="C101" s="5" t="s">
        <v>965</v>
      </c>
      <c r="D101" s="104">
        <v>4299991</v>
      </c>
      <c r="E101" s="5" t="s">
        <v>733</v>
      </c>
      <c r="F101" s="5" t="s">
        <v>734</v>
      </c>
      <c r="G101" s="5" t="s">
        <v>792</v>
      </c>
      <c r="H101" s="5" t="s">
        <v>313</v>
      </c>
      <c r="I101" s="5">
        <v>5</v>
      </c>
      <c r="J101" s="5" t="s">
        <v>314</v>
      </c>
      <c r="K101" s="5" t="s">
        <v>16</v>
      </c>
      <c r="L101" s="5" t="s">
        <v>315</v>
      </c>
      <c r="M101" s="177">
        <v>450000</v>
      </c>
      <c r="N101" s="106">
        <v>408000</v>
      </c>
      <c r="O101" s="339"/>
      <c r="P101" s="151"/>
      <c r="Q101" s="270"/>
      <c r="R101" s="270"/>
    </row>
    <row r="102" spans="2:18" s="3" customFormat="1" ht="24.95" customHeight="1" outlineLevel="2" x14ac:dyDescent="0.25">
      <c r="B102" s="5" t="s">
        <v>964</v>
      </c>
      <c r="C102" s="5" t="s">
        <v>965</v>
      </c>
      <c r="D102" s="104">
        <v>4299916</v>
      </c>
      <c r="E102" s="5" t="s">
        <v>733</v>
      </c>
      <c r="F102" s="5" t="s">
        <v>734</v>
      </c>
      <c r="G102" s="5" t="s">
        <v>619</v>
      </c>
      <c r="H102" s="5" t="s">
        <v>620</v>
      </c>
      <c r="I102" s="5">
        <v>1</v>
      </c>
      <c r="J102" s="5"/>
      <c r="K102" s="5" t="s">
        <v>604</v>
      </c>
      <c r="L102" s="5" t="s">
        <v>621</v>
      </c>
      <c r="M102" s="271">
        <v>408250.5</v>
      </c>
      <c r="N102" s="106">
        <f>408250.5</f>
        <v>408250.5</v>
      </c>
      <c r="O102" s="5"/>
      <c r="P102" s="151"/>
      <c r="Q102" s="152"/>
      <c r="R102" s="277"/>
    </row>
    <row r="103" spans="2:18" s="3" customFormat="1" ht="24.95" customHeight="1" outlineLevel="2" x14ac:dyDescent="0.25">
      <c r="B103" s="5" t="s">
        <v>964</v>
      </c>
      <c r="C103" s="5" t="s">
        <v>965</v>
      </c>
      <c r="D103" s="104">
        <v>4299916</v>
      </c>
      <c r="E103" s="5" t="s">
        <v>733</v>
      </c>
      <c r="F103" s="5" t="s">
        <v>734</v>
      </c>
      <c r="G103" s="5" t="s">
        <v>622</v>
      </c>
      <c r="H103" s="5" t="s">
        <v>620</v>
      </c>
      <c r="I103" s="5">
        <v>1</v>
      </c>
      <c r="J103" s="5"/>
      <c r="K103" s="5" t="s">
        <v>604</v>
      </c>
      <c r="L103" s="5" t="s">
        <v>621</v>
      </c>
      <c r="M103" s="271">
        <v>261075</v>
      </c>
      <c r="N103" s="106">
        <v>261075</v>
      </c>
      <c r="O103" s="272"/>
      <c r="P103" s="151"/>
      <c r="Q103" s="152"/>
      <c r="R103" s="277"/>
    </row>
    <row r="104" spans="2:18" s="3" customFormat="1" ht="42" customHeight="1" outlineLevel="2" x14ac:dyDescent="0.25">
      <c r="B104" s="5" t="s">
        <v>964</v>
      </c>
      <c r="C104" s="5" t="s">
        <v>965</v>
      </c>
      <c r="D104" s="104">
        <v>4529001</v>
      </c>
      <c r="E104" s="5" t="s">
        <v>553</v>
      </c>
      <c r="F104" s="5" t="s">
        <v>937</v>
      </c>
      <c r="G104" s="5" t="s">
        <v>9190</v>
      </c>
      <c r="H104" s="5" t="s">
        <v>579</v>
      </c>
      <c r="I104" s="5"/>
      <c r="J104" s="5"/>
      <c r="K104" s="5"/>
      <c r="L104" s="101" t="s">
        <v>580</v>
      </c>
      <c r="M104" s="177">
        <v>400000000</v>
      </c>
      <c r="N104" s="106">
        <f>28372000+13992950-229.44-843.13</f>
        <v>42363877.43</v>
      </c>
      <c r="O104" s="5" t="s">
        <v>9191</v>
      </c>
      <c r="P104" s="151" t="s">
        <v>9198</v>
      </c>
      <c r="Q104" s="152"/>
      <c r="R104" s="277"/>
    </row>
    <row r="105" spans="2:18" s="3" customFormat="1" ht="39" customHeight="1" outlineLevel="2" x14ac:dyDescent="0.25">
      <c r="B105" s="5" t="s">
        <v>964</v>
      </c>
      <c r="C105" s="5" t="s">
        <v>965</v>
      </c>
      <c r="D105" s="104">
        <v>4529001</v>
      </c>
      <c r="E105" s="5" t="s">
        <v>553</v>
      </c>
      <c r="F105" s="5" t="s">
        <v>937</v>
      </c>
      <c r="G105" s="5"/>
      <c r="H105" s="5" t="s">
        <v>579</v>
      </c>
      <c r="I105" s="5"/>
      <c r="J105" s="5"/>
      <c r="K105" s="5"/>
      <c r="L105" s="101" t="s">
        <v>580</v>
      </c>
      <c r="M105" s="177">
        <v>60000000</v>
      </c>
      <c r="N105" s="106"/>
      <c r="O105" s="5"/>
      <c r="P105" s="151"/>
      <c r="Q105" s="270"/>
    </row>
    <row r="106" spans="2:18" s="3" customFormat="1" ht="25.5" customHeight="1" outlineLevel="2" x14ac:dyDescent="0.25">
      <c r="B106" s="5" t="s">
        <v>964</v>
      </c>
      <c r="C106" s="5" t="s">
        <v>965</v>
      </c>
      <c r="D106" s="104">
        <v>4717401</v>
      </c>
      <c r="E106" s="5" t="s">
        <v>553</v>
      </c>
      <c r="F106" s="5" t="s">
        <v>937</v>
      </c>
      <c r="G106" s="5"/>
      <c r="H106" s="5" t="s">
        <v>581</v>
      </c>
      <c r="I106" s="5" t="s">
        <v>981</v>
      </c>
      <c r="J106" s="5"/>
      <c r="K106" s="5"/>
      <c r="L106" s="5" t="s">
        <v>582</v>
      </c>
      <c r="M106" s="177">
        <v>60000000</v>
      </c>
      <c r="N106" s="106"/>
      <c r="O106" s="5"/>
      <c r="P106" s="151"/>
      <c r="Q106" s="270"/>
    </row>
    <row r="107" spans="2:18" s="3" customFormat="1" ht="37.5" customHeight="1" outlineLevel="2" x14ac:dyDescent="0.25">
      <c r="B107" s="5" t="s">
        <v>964</v>
      </c>
      <c r="C107" s="5" t="s">
        <v>965</v>
      </c>
      <c r="D107" s="104">
        <v>4717401</v>
      </c>
      <c r="E107" s="5" t="s">
        <v>553</v>
      </c>
      <c r="F107" s="5" t="s">
        <v>937</v>
      </c>
      <c r="G107" s="5"/>
      <c r="H107" s="5" t="s">
        <v>583</v>
      </c>
      <c r="I107" s="5"/>
      <c r="J107" s="5"/>
      <c r="K107" s="5"/>
      <c r="L107" s="5" t="s">
        <v>584</v>
      </c>
      <c r="M107" s="177">
        <f>40000000+30000000+80000000+40000000</f>
        <v>190000000</v>
      </c>
      <c r="N107" s="106"/>
      <c r="O107" s="5"/>
      <c r="P107" s="151"/>
      <c r="Q107" s="270"/>
    </row>
    <row r="108" spans="2:18" s="3" customFormat="1" ht="51.75" customHeight="1" outlineLevel="2" x14ac:dyDescent="0.25">
      <c r="B108" s="5" t="s">
        <v>964</v>
      </c>
      <c r="C108" s="5" t="s">
        <v>965</v>
      </c>
      <c r="D108" s="104">
        <v>4717401</v>
      </c>
      <c r="E108" s="5" t="s">
        <v>553</v>
      </c>
      <c r="F108" s="5" t="s">
        <v>937</v>
      </c>
      <c r="G108" s="5"/>
      <c r="H108" s="5" t="s">
        <v>585</v>
      </c>
      <c r="I108" s="5"/>
      <c r="J108" s="5"/>
      <c r="K108" s="5"/>
      <c r="L108" s="5" t="s">
        <v>586</v>
      </c>
      <c r="M108" s="177">
        <v>50000000</v>
      </c>
      <c r="N108" s="106"/>
      <c r="O108" s="5"/>
      <c r="P108" s="151"/>
      <c r="Q108" s="270"/>
    </row>
    <row r="109" spans="2:18" s="3" customFormat="1" ht="55.5" customHeight="1" outlineLevel="2" x14ac:dyDescent="0.25">
      <c r="B109" s="5" t="s">
        <v>964</v>
      </c>
      <c r="C109" s="5" t="s">
        <v>965</v>
      </c>
      <c r="D109" s="104">
        <v>4717401</v>
      </c>
      <c r="E109" s="5" t="s">
        <v>553</v>
      </c>
      <c r="F109" s="5" t="s">
        <v>937</v>
      </c>
      <c r="G109" s="5" t="s">
        <v>611</v>
      </c>
      <c r="H109" s="5" t="s">
        <v>612</v>
      </c>
      <c r="I109" s="5">
        <v>5</v>
      </c>
      <c r="J109" s="5"/>
      <c r="K109" s="5" t="s">
        <v>604</v>
      </c>
      <c r="L109" s="5" t="s">
        <v>613</v>
      </c>
      <c r="M109" s="177">
        <v>1000000</v>
      </c>
      <c r="N109" s="106"/>
      <c r="O109" s="5"/>
      <c r="P109" s="151"/>
      <c r="Q109" s="270"/>
    </row>
    <row r="110" spans="2:18" s="3" customFormat="1" ht="63.75" outlineLevel="2" x14ac:dyDescent="0.25">
      <c r="B110" s="5" t="s">
        <v>964</v>
      </c>
      <c r="C110" s="5" t="s">
        <v>965</v>
      </c>
      <c r="D110" s="104">
        <v>45250</v>
      </c>
      <c r="E110" s="5" t="s">
        <v>553</v>
      </c>
      <c r="F110" s="5" t="s">
        <v>937</v>
      </c>
      <c r="G110" s="5"/>
      <c r="H110" s="5" t="s">
        <v>602</v>
      </c>
      <c r="I110" s="5">
        <v>2</v>
      </c>
      <c r="J110" s="5"/>
      <c r="K110" s="5" t="s">
        <v>587</v>
      </c>
      <c r="L110" s="5" t="s">
        <v>603</v>
      </c>
      <c r="M110" s="177">
        <v>13000000</v>
      </c>
      <c r="N110" s="106"/>
      <c r="O110" s="5"/>
      <c r="P110" s="151"/>
      <c r="Q110" s="270"/>
    </row>
    <row r="111" spans="2:18" s="3" customFormat="1" ht="54" customHeight="1" outlineLevel="2" x14ac:dyDescent="0.25">
      <c r="B111" s="5" t="s">
        <v>964</v>
      </c>
      <c r="C111" s="5" t="s">
        <v>965</v>
      </c>
      <c r="D111" s="104">
        <v>45250</v>
      </c>
      <c r="E111" s="5" t="s">
        <v>710</v>
      </c>
      <c r="F111" s="5" t="s">
        <v>937</v>
      </c>
      <c r="G111" s="5" t="s">
        <v>725</v>
      </c>
      <c r="H111" s="5"/>
      <c r="I111" s="5"/>
      <c r="J111" s="5"/>
      <c r="K111" s="5" t="s">
        <v>495</v>
      </c>
      <c r="L111" s="5" t="s">
        <v>726</v>
      </c>
      <c r="M111" s="177">
        <v>7600000</v>
      </c>
      <c r="N111" s="106"/>
      <c r="O111" s="5"/>
      <c r="P111" s="151"/>
      <c r="Q111" s="270"/>
    </row>
    <row r="112" spans="2:18" s="3" customFormat="1" ht="54" customHeight="1" outlineLevel="2" x14ac:dyDescent="0.25">
      <c r="B112" s="5" t="s">
        <v>964</v>
      </c>
      <c r="C112" s="5" t="s">
        <v>965</v>
      </c>
      <c r="D112" s="5">
        <v>45250</v>
      </c>
      <c r="E112" s="5" t="s">
        <v>710</v>
      </c>
      <c r="F112" s="5" t="s">
        <v>711</v>
      </c>
      <c r="G112" s="5" t="s">
        <v>1314</v>
      </c>
      <c r="H112" s="5"/>
      <c r="I112" s="5"/>
      <c r="J112" s="5"/>
      <c r="K112" s="5" t="s">
        <v>495</v>
      </c>
      <c r="L112" s="5"/>
      <c r="M112" s="177">
        <v>160020931</v>
      </c>
      <c r="N112" s="106">
        <v>35290000</v>
      </c>
      <c r="O112" s="326"/>
      <c r="P112" s="151"/>
      <c r="Q112" s="270"/>
    </row>
    <row r="113" spans="2:18" s="3" customFormat="1" ht="24.95" customHeight="1" outlineLevel="2" x14ac:dyDescent="0.25">
      <c r="B113" s="5" t="s">
        <v>964</v>
      </c>
      <c r="C113" s="5" t="s">
        <v>965</v>
      </c>
      <c r="D113" s="104">
        <v>4291501</v>
      </c>
      <c r="E113" s="5" t="s">
        <v>733</v>
      </c>
      <c r="F113" s="5" t="s">
        <v>734</v>
      </c>
      <c r="G113" s="5" t="s">
        <v>792</v>
      </c>
      <c r="H113" s="5" t="s">
        <v>838</v>
      </c>
      <c r="I113" s="5" t="s">
        <v>803</v>
      </c>
      <c r="J113" s="5" t="s">
        <v>795</v>
      </c>
      <c r="K113" s="5" t="s">
        <v>796</v>
      </c>
      <c r="L113" s="5" t="s">
        <v>797</v>
      </c>
      <c r="M113" s="177">
        <v>37500</v>
      </c>
      <c r="N113" s="106">
        <v>37100</v>
      </c>
      <c r="O113" s="272"/>
      <c r="P113" s="151"/>
      <c r="Q113" s="270"/>
      <c r="R113" s="270"/>
    </row>
    <row r="114" spans="2:18" s="3" customFormat="1" ht="24.95" customHeight="1" outlineLevel="2" x14ac:dyDescent="0.25">
      <c r="B114" s="5" t="s">
        <v>964</v>
      </c>
      <c r="C114" s="5" t="s">
        <v>965</v>
      </c>
      <c r="D114" s="104">
        <v>4299502</v>
      </c>
      <c r="E114" s="5" t="s">
        <v>733</v>
      </c>
      <c r="F114" s="5" t="s">
        <v>734</v>
      </c>
      <c r="G114" s="5" t="s">
        <v>792</v>
      </c>
      <c r="H114" s="5" t="s">
        <v>859</v>
      </c>
      <c r="I114" s="5" t="s">
        <v>858</v>
      </c>
      <c r="J114" s="5" t="s">
        <v>795</v>
      </c>
      <c r="K114" s="5" t="s">
        <v>796</v>
      </c>
      <c r="L114" s="5" t="s">
        <v>797</v>
      </c>
      <c r="M114" s="177">
        <v>34319.5</v>
      </c>
      <c r="N114" s="106">
        <v>33000</v>
      </c>
      <c r="O114" s="272"/>
      <c r="P114" s="151"/>
      <c r="Q114" s="270"/>
      <c r="R114" s="270"/>
    </row>
    <row r="115" spans="2:18" s="3" customFormat="1" ht="24.95" customHeight="1" outlineLevel="2" x14ac:dyDescent="0.25">
      <c r="B115" s="5" t="s">
        <v>964</v>
      </c>
      <c r="C115" s="5" t="s">
        <v>965</v>
      </c>
      <c r="D115" s="104">
        <v>4299502</v>
      </c>
      <c r="E115" s="5" t="s">
        <v>733</v>
      </c>
      <c r="F115" s="5" t="s">
        <v>734</v>
      </c>
      <c r="G115" s="5" t="s">
        <v>792</v>
      </c>
      <c r="H115" s="5" t="s">
        <v>860</v>
      </c>
      <c r="I115" s="5" t="s">
        <v>858</v>
      </c>
      <c r="J115" s="5" t="s">
        <v>795</v>
      </c>
      <c r="K115" s="5" t="s">
        <v>796</v>
      </c>
      <c r="L115" s="5" t="s">
        <v>797</v>
      </c>
      <c r="M115" s="177">
        <v>147840</v>
      </c>
      <c r="N115" s="106">
        <v>147000</v>
      </c>
      <c r="O115" s="272"/>
      <c r="P115" s="151"/>
      <c r="Q115" s="270"/>
      <c r="R115" s="270"/>
    </row>
    <row r="116" spans="2:18" s="3" customFormat="1" ht="24.95" customHeight="1" outlineLevel="2" x14ac:dyDescent="0.25">
      <c r="B116" s="5" t="s">
        <v>964</v>
      </c>
      <c r="C116" s="5" t="s">
        <v>965</v>
      </c>
      <c r="D116" s="104">
        <v>4299502</v>
      </c>
      <c r="E116" s="5" t="s">
        <v>733</v>
      </c>
      <c r="F116" s="5" t="s">
        <v>734</v>
      </c>
      <c r="G116" s="5" t="s">
        <v>792</v>
      </c>
      <c r="H116" s="5" t="s">
        <v>861</v>
      </c>
      <c r="I116" s="5" t="s">
        <v>858</v>
      </c>
      <c r="J116" s="5" t="s">
        <v>795</v>
      </c>
      <c r="K116" s="5" t="s">
        <v>796</v>
      </c>
      <c r="L116" s="5" t="s">
        <v>797</v>
      </c>
      <c r="M116" s="177">
        <v>211200</v>
      </c>
      <c r="N116" s="106">
        <v>210000</v>
      </c>
      <c r="O116" s="272"/>
      <c r="P116" s="151"/>
      <c r="Q116" s="270"/>
      <c r="R116" s="270"/>
    </row>
    <row r="117" spans="2:18" s="3" customFormat="1" ht="24.95" customHeight="1" outlineLevel="2" x14ac:dyDescent="0.25">
      <c r="B117" s="5" t="s">
        <v>964</v>
      </c>
      <c r="C117" s="5" t="s">
        <v>965</v>
      </c>
      <c r="D117" s="104">
        <v>4299991</v>
      </c>
      <c r="E117" s="5" t="s">
        <v>733</v>
      </c>
      <c r="F117" s="5" t="s">
        <v>734</v>
      </c>
      <c r="G117" s="5" t="s">
        <v>869</v>
      </c>
      <c r="H117" s="5" t="s">
        <v>870</v>
      </c>
      <c r="I117" s="5" t="s">
        <v>871</v>
      </c>
      <c r="J117" s="5" t="s">
        <v>872</v>
      </c>
      <c r="K117" s="5" t="s">
        <v>796</v>
      </c>
      <c r="L117" s="5" t="s">
        <v>873</v>
      </c>
      <c r="M117" s="177">
        <v>17640363</v>
      </c>
      <c r="N117" s="106">
        <f>13935000+3704960</f>
        <v>17639960</v>
      </c>
      <c r="O117" s="272"/>
      <c r="P117" s="151"/>
    </row>
    <row r="118" spans="2:18" s="3" customFormat="1" ht="24.95" customHeight="1" outlineLevel="1" x14ac:dyDescent="0.25">
      <c r="B118" s="5"/>
      <c r="C118" s="1" t="s">
        <v>1257</v>
      </c>
      <c r="D118" s="104"/>
      <c r="E118" s="5"/>
      <c r="F118" s="5"/>
      <c r="G118" s="5"/>
      <c r="H118" s="5"/>
      <c r="I118" s="5"/>
      <c r="J118" s="5"/>
      <c r="K118" s="5"/>
      <c r="L118" s="5"/>
      <c r="M118" s="178">
        <f>SUBTOTAL(9,M100:M117)</f>
        <v>980811479</v>
      </c>
      <c r="N118" s="280">
        <f>SUBTOTAL(9,N100:N117)</f>
        <v>116619825.93000001</v>
      </c>
      <c r="O118" s="326"/>
      <c r="P118" s="151"/>
    </row>
    <row r="119" spans="2:18" s="3" customFormat="1" ht="24.95" customHeight="1" outlineLevel="2" x14ac:dyDescent="0.25">
      <c r="B119" s="5" t="s">
        <v>971</v>
      </c>
      <c r="C119" s="5" t="s">
        <v>989</v>
      </c>
      <c r="D119" s="104">
        <v>5</v>
      </c>
      <c r="E119" s="5" t="s">
        <v>733</v>
      </c>
      <c r="F119" s="5" t="s">
        <v>734</v>
      </c>
      <c r="G119" s="5" t="s">
        <v>874</v>
      </c>
      <c r="H119" s="5" t="s">
        <v>874</v>
      </c>
      <c r="I119" s="5" t="s">
        <v>875</v>
      </c>
      <c r="J119" s="5" t="s">
        <v>876</v>
      </c>
      <c r="K119" s="5" t="s">
        <v>877</v>
      </c>
      <c r="L119" s="5" t="s">
        <v>878</v>
      </c>
      <c r="M119" s="177">
        <f>130000000-11828293</f>
        <v>118171707</v>
      </c>
      <c r="N119" s="106">
        <v>81771707</v>
      </c>
      <c r="O119" s="336"/>
      <c r="P119" s="151"/>
    </row>
    <row r="120" spans="2:18" s="3" customFormat="1" ht="24.95" customHeight="1" outlineLevel="1" x14ac:dyDescent="0.25">
      <c r="B120" s="5"/>
      <c r="C120" s="1" t="s">
        <v>1258</v>
      </c>
      <c r="D120" s="104"/>
      <c r="E120" s="5"/>
      <c r="F120" s="5"/>
      <c r="G120" s="5"/>
      <c r="H120" s="5"/>
      <c r="I120" s="5"/>
      <c r="J120" s="5"/>
      <c r="K120" s="5"/>
      <c r="L120" s="5"/>
      <c r="M120" s="178">
        <f>SUBTOTAL(9,M119:M119)</f>
        <v>118171707</v>
      </c>
      <c r="N120" s="280">
        <f>SUBTOTAL(9,N118:N119)</f>
        <v>81771707</v>
      </c>
      <c r="O120" s="5"/>
      <c r="P120" s="151"/>
    </row>
    <row r="121" spans="2:18" s="3" customFormat="1" ht="24.95" customHeight="1" outlineLevel="2" x14ac:dyDescent="0.25">
      <c r="B121" s="5" t="s">
        <v>971</v>
      </c>
      <c r="C121" s="5" t="s">
        <v>987</v>
      </c>
      <c r="D121" s="104">
        <v>63391</v>
      </c>
      <c r="E121" s="5" t="s">
        <v>943</v>
      </c>
      <c r="F121" s="5" t="s">
        <v>931</v>
      </c>
      <c r="G121" s="5" t="s">
        <v>521</v>
      </c>
      <c r="H121" s="101"/>
      <c r="I121" s="101"/>
      <c r="J121" s="5" t="s">
        <v>1304</v>
      </c>
      <c r="K121" s="5" t="s">
        <v>522</v>
      </c>
      <c r="L121" s="5" t="s">
        <v>523</v>
      </c>
      <c r="M121" s="177">
        <v>70970000</v>
      </c>
      <c r="N121" s="106">
        <f>36400000+30100000</f>
        <v>66500000</v>
      </c>
      <c r="O121" s="326"/>
      <c r="P121" s="151"/>
      <c r="Q121" s="277"/>
      <c r="R121" s="277"/>
    </row>
    <row r="122" spans="2:18" s="3" customFormat="1" ht="24.95" customHeight="1" outlineLevel="2" x14ac:dyDescent="0.25">
      <c r="B122" s="5" t="s">
        <v>971</v>
      </c>
      <c r="C122" s="5" t="s">
        <v>987</v>
      </c>
      <c r="D122" s="104">
        <v>6</v>
      </c>
      <c r="E122" s="5" t="s">
        <v>943</v>
      </c>
      <c r="F122" s="5" t="s">
        <v>931</v>
      </c>
      <c r="G122" s="5" t="s">
        <v>521</v>
      </c>
      <c r="H122" s="101"/>
      <c r="I122" s="101"/>
      <c r="J122" s="5" t="s">
        <v>525</v>
      </c>
      <c r="K122" s="5" t="s">
        <v>522</v>
      </c>
      <c r="L122" s="5" t="s">
        <v>526</v>
      </c>
      <c r="M122" s="177">
        <f>11110000+10000000</f>
        <v>21110000</v>
      </c>
      <c r="N122" s="106">
        <v>2200000</v>
      </c>
      <c r="O122" s="5"/>
      <c r="P122" s="151"/>
    </row>
    <row r="123" spans="2:18" s="3" customFormat="1" ht="24.95" customHeight="1" outlineLevel="2" x14ac:dyDescent="0.25">
      <c r="B123" s="5" t="s">
        <v>971</v>
      </c>
      <c r="C123" s="5" t="s">
        <v>987</v>
      </c>
      <c r="D123" s="5">
        <v>6</v>
      </c>
      <c r="E123" s="5" t="s">
        <v>1298</v>
      </c>
      <c r="F123" s="5" t="s">
        <v>1248</v>
      </c>
      <c r="G123" s="5"/>
      <c r="H123" s="101"/>
      <c r="I123" s="101">
        <v>1</v>
      </c>
      <c r="J123" s="101" t="s">
        <v>1297</v>
      </c>
      <c r="K123" s="5"/>
      <c r="L123" s="5" t="s">
        <v>1296</v>
      </c>
      <c r="M123" s="177">
        <f>23000000-10000000+7000000</f>
        <v>20000000</v>
      </c>
      <c r="N123" s="106"/>
      <c r="O123" s="326" t="s">
        <v>9221</v>
      </c>
      <c r="P123" s="151" t="s">
        <v>9192</v>
      </c>
      <c r="Q123" s="177"/>
    </row>
    <row r="124" spans="2:18" s="3" customFormat="1" ht="24.95" customHeight="1" outlineLevel="2" x14ac:dyDescent="0.25">
      <c r="B124" s="5" t="s">
        <v>971</v>
      </c>
      <c r="C124" s="5" t="s">
        <v>987</v>
      </c>
      <c r="D124" s="5">
        <v>6</v>
      </c>
      <c r="E124" s="5" t="s">
        <v>1248</v>
      </c>
      <c r="F124" s="5" t="s">
        <v>1248</v>
      </c>
      <c r="G124" s="5" t="s">
        <v>1308</v>
      </c>
      <c r="H124" s="5"/>
      <c r="I124" s="5"/>
      <c r="J124" s="5"/>
      <c r="K124" s="5"/>
      <c r="L124" s="5" t="s">
        <v>1309</v>
      </c>
      <c r="M124" s="177">
        <v>58000000</v>
      </c>
      <c r="N124" s="106">
        <v>47476000</v>
      </c>
      <c r="O124" s="326"/>
      <c r="P124" s="106"/>
      <c r="Q124" s="177"/>
    </row>
    <row r="125" spans="2:18" s="3" customFormat="1" ht="24.95" customHeight="1" outlineLevel="2" x14ac:dyDescent="0.25">
      <c r="B125" s="5" t="s">
        <v>971</v>
      </c>
      <c r="C125" s="5" t="s">
        <v>987</v>
      </c>
      <c r="D125" s="5">
        <v>6</v>
      </c>
      <c r="E125" s="5" t="s">
        <v>1248</v>
      </c>
      <c r="F125" s="5" t="s">
        <v>1248</v>
      </c>
      <c r="G125" s="5" t="s">
        <v>1440</v>
      </c>
      <c r="H125" s="5"/>
      <c r="I125" s="5"/>
      <c r="J125" s="5"/>
      <c r="K125" s="5"/>
      <c r="L125" s="5" t="s">
        <v>1441</v>
      </c>
      <c r="M125" s="177">
        <v>19000000</v>
      </c>
      <c r="N125" s="106"/>
      <c r="O125" s="5"/>
      <c r="P125" s="106"/>
      <c r="Q125" s="177"/>
    </row>
    <row r="126" spans="2:18" s="3" customFormat="1" ht="24.95" customHeight="1" outlineLevel="2" x14ac:dyDescent="0.25">
      <c r="B126" s="5" t="s">
        <v>971</v>
      </c>
      <c r="C126" s="5" t="s">
        <v>987</v>
      </c>
      <c r="D126" s="104">
        <v>63391</v>
      </c>
      <c r="E126" s="5" t="s">
        <v>487</v>
      </c>
      <c r="F126" s="5" t="s">
        <v>932</v>
      </c>
      <c r="G126" s="5" t="s">
        <v>488</v>
      </c>
      <c r="H126" s="5" t="s">
        <v>489</v>
      </c>
      <c r="I126" s="5">
        <v>1</v>
      </c>
      <c r="J126" s="5" t="s">
        <v>494</v>
      </c>
      <c r="K126" s="5" t="s">
        <v>495</v>
      </c>
      <c r="L126" s="5" t="s">
        <v>496</v>
      </c>
      <c r="M126" s="177">
        <v>25030000</v>
      </c>
      <c r="N126" s="106">
        <v>25030000</v>
      </c>
      <c r="O126" s="5"/>
      <c r="P126" s="151"/>
      <c r="Q126" s="177"/>
    </row>
    <row r="127" spans="2:18" s="3" customFormat="1" ht="24.95" customHeight="1" outlineLevel="2" x14ac:dyDescent="0.25">
      <c r="B127" s="5" t="s">
        <v>971</v>
      </c>
      <c r="C127" s="5" t="s">
        <v>987</v>
      </c>
      <c r="D127" s="104">
        <v>63391</v>
      </c>
      <c r="E127" s="5" t="s">
        <v>487</v>
      </c>
      <c r="F127" s="5" t="s">
        <v>932</v>
      </c>
      <c r="G127" s="5" t="s">
        <v>488</v>
      </c>
      <c r="H127" s="5" t="s">
        <v>489</v>
      </c>
      <c r="I127" s="5">
        <v>1</v>
      </c>
      <c r="J127" s="5" t="s">
        <v>497</v>
      </c>
      <c r="K127" s="5" t="s">
        <v>495</v>
      </c>
      <c r="L127" s="5" t="s">
        <v>496</v>
      </c>
      <c r="M127" s="177">
        <v>17316000</v>
      </c>
      <c r="N127" s="106">
        <v>17016999.989999998</v>
      </c>
      <c r="O127" s="5"/>
      <c r="P127" s="105"/>
      <c r="Q127" s="177"/>
    </row>
    <row r="128" spans="2:18" s="3" customFormat="1" ht="24.95" customHeight="1" outlineLevel="2" x14ac:dyDescent="0.25">
      <c r="B128" s="5" t="s">
        <v>971</v>
      </c>
      <c r="C128" s="5" t="s">
        <v>987</v>
      </c>
      <c r="D128" s="104">
        <v>63391</v>
      </c>
      <c r="E128" s="5" t="s">
        <v>487</v>
      </c>
      <c r="F128" s="5" t="s">
        <v>932</v>
      </c>
      <c r="G128" s="5" t="s">
        <v>488</v>
      </c>
      <c r="H128" s="5" t="s">
        <v>489</v>
      </c>
      <c r="I128" s="5">
        <v>1</v>
      </c>
      <c r="J128" s="5" t="s">
        <v>498</v>
      </c>
      <c r="K128" s="5" t="s">
        <v>495</v>
      </c>
      <c r="L128" s="5" t="s">
        <v>496</v>
      </c>
      <c r="M128" s="177">
        <v>17000000</v>
      </c>
      <c r="N128" s="106"/>
      <c r="O128" s="5"/>
      <c r="P128" s="105"/>
      <c r="Q128" s="177"/>
    </row>
    <row r="129" spans="2:20" s="3" customFormat="1" ht="24.95" customHeight="1" outlineLevel="2" x14ac:dyDescent="0.25">
      <c r="B129" s="5" t="s">
        <v>971</v>
      </c>
      <c r="C129" s="5" t="s">
        <v>987</v>
      </c>
      <c r="D129" s="104">
        <v>63391</v>
      </c>
      <c r="E129" s="5" t="s">
        <v>487</v>
      </c>
      <c r="F129" s="5" t="s">
        <v>932</v>
      </c>
      <c r="G129" s="5" t="s">
        <v>488</v>
      </c>
      <c r="H129" s="5" t="s">
        <v>489</v>
      </c>
      <c r="I129" s="5">
        <v>1</v>
      </c>
      <c r="J129" s="5" t="s">
        <v>499</v>
      </c>
      <c r="K129" s="5" t="s">
        <v>495</v>
      </c>
      <c r="L129" s="5" t="s">
        <v>496</v>
      </c>
      <c r="M129" s="177">
        <v>35000000</v>
      </c>
      <c r="N129" s="106"/>
      <c r="O129" s="5"/>
      <c r="P129" s="105"/>
      <c r="Q129" s="177"/>
    </row>
    <row r="130" spans="2:20" s="3" customFormat="1" ht="24.95" customHeight="1" outlineLevel="2" x14ac:dyDescent="0.25">
      <c r="B130" s="5" t="s">
        <v>971</v>
      </c>
      <c r="C130" s="5" t="s">
        <v>987</v>
      </c>
      <c r="D130" s="5">
        <v>63391</v>
      </c>
      <c r="E130" s="5" t="s">
        <v>710</v>
      </c>
      <c r="F130" s="5" t="s">
        <v>711</v>
      </c>
      <c r="G130" s="5"/>
      <c r="H130" s="5"/>
      <c r="I130" s="5"/>
      <c r="J130" s="5"/>
      <c r="K130" s="5" t="s">
        <v>495</v>
      </c>
      <c r="L130" s="5" t="s">
        <v>715</v>
      </c>
      <c r="M130" s="177">
        <v>5000000</v>
      </c>
      <c r="N130" s="106"/>
      <c r="O130" s="326"/>
      <c r="P130" s="105"/>
      <c r="Q130" s="177"/>
    </row>
    <row r="131" spans="2:20" s="3" customFormat="1" ht="24.95" customHeight="1" outlineLevel="2" x14ac:dyDescent="0.25">
      <c r="B131" s="5" t="s">
        <v>971</v>
      </c>
      <c r="C131" s="5" t="s">
        <v>987</v>
      </c>
      <c r="D131" s="5">
        <v>6</v>
      </c>
      <c r="E131" s="5" t="s">
        <v>710</v>
      </c>
      <c r="F131" s="5" t="s">
        <v>711</v>
      </c>
      <c r="G131" s="5" t="s">
        <v>712</v>
      </c>
      <c r="H131" s="5"/>
      <c r="I131" s="5"/>
      <c r="J131" s="5"/>
      <c r="K131" s="5" t="s">
        <v>495</v>
      </c>
      <c r="L131" s="5" t="s">
        <v>1428</v>
      </c>
      <c r="M131" s="177">
        <f>53000000+14000000</f>
        <v>67000000</v>
      </c>
      <c r="N131" s="106">
        <v>52727800</v>
      </c>
      <c r="O131" s="326" t="s">
        <v>9221</v>
      </c>
      <c r="P131" s="326" t="s">
        <v>9188</v>
      </c>
      <c r="Q131" s="177"/>
      <c r="R131" s="277"/>
    </row>
    <row r="132" spans="2:20" s="3" customFormat="1" ht="24.95" customHeight="1" outlineLevel="2" x14ac:dyDescent="0.25">
      <c r="B132" s="5" t="s">
        <v>971</v>
      </c>
      <c r="C132" s="5" t="s">
        <v>987</v>
      </c>
      <c r="D132" s="104">
        <v>64116</v>
      </c>
      <c r="E132" s="5" t="s">
        <v>733</v>
      </c>
      <c r="F132" s="5" t="s">
        <v>734</v>
      </c>
      <c r="G132" s="5" t="s">
        <v>892</v>
      </c>
      <c r="H132" s="5" t="s">
        <v>892</v>
      </c>
      <c r="I132" s="5" t="s">
        <v>875</v>
      </c>
      <c r="J132" s="5" t="s">
        <v>893</v>
      </c>
      <c r="K132" s="5" t="s">
        <v>885</v>
      </c>
      <c r="L132" s="5" t="s">
        <v>894</v>
      </c>
      <c r="M132" s="177">
        <f>56400000+3184000</f>
        <v>59584000</v>
      </c>
      <c r="N132" s="106">
        <f>29333333+30250000</f>
        <v>59583333</v>
      </c>
      <c r="O132" s="326"/>
      <c r="P132" s="105"/>
      <c r="Q132" s="177"/>
      <c r="S132" s="270"/>
    </row>
    <row r="133" spans="2:20" s="3" customFormat="1" ht="24.95" customHeight="1" outlineLevel="1" x14ac:dyDescent="0.25">
      <c r="B133" s="5"/>
      <c r="C133" s="1" t="s">
        <v>1259</v>
      </c>
      <c r="D133" s="104"/>
      <c r="E133" s="5"/>
      <c r="F133" s="5"/>
      <c r="G133" s="5"/>
      <c r="H133" s="5"/>
      <c r="I133" s="5"/>
      <c r="J133" s="5"/>
      <c r="K133" s="5"/>
      <c r="L133" s="5"/>
      <c r="M133" s="178">
        <f>SUBTOTAL(9,M121:M132)</f>
        <v>415010000</v>
      </c>
      <c r="N133" s="280">
        <f>SUBTOTAL(9,N121:N132)</f>
        <v>270534132.99000001</v>
      </c>
      <c r="O133" s="326"/>
      <c r="P133" s="105"/>
      <c r="Q133" s="177"/>
    </row>
    <row r="134" spans="2:20" s="3" customFormat="1" ht="24.95" customHeight="1" outlineLevel="2" x14ac:dyDescent="0.25">
      <c r="B134" s="5" t="s">
        <v>971</v>
      </c>
      <c r="C134" s="5" t="s">
        <v>598</v>
      </c>
      <c r="D134" s="104">
        <v>7</v>
      </c>
      <c r="E134" s="5" t="s">
        <v>943</v>
      </c>
      <c r="F134" s="5" t="s">
        <v>931</v>
      </c>
      <c r="G134" s="5"/>
      <c r="H134" s="5" t="s">
        <v>527</v>
      </c>
      <c r="I134" s="5">
        <v>2</v>
      </c>
      <c r="J134" s="5" t="s">
        <v>528</v>
      </c>
      <c r="K134" s="5" t="s">
        <v>522</v>
      </c>
      <c r="L134" s="5" t="s">
        <v>529</v>
      </c>
      <c r="M134" s="177">
        <f>45000000+7000000</f>
        <v>52000000</v>
      </c>
      <c r="N134" s="106">
        <v>47219552</v>
      </c>
      <c r="O134" s="5"/>
      <c r="P134" s="151"/>
      <c r="Q134" s="177"/>
    </row>
    <row r="135" spans="2:20" s="3" customFormat="1" ht="52.5" customHeight="1" outlineLevel="2" x14ac:dyDescent="0.25">
      <c r="B135" s="5" t="s">
        <v>971</v>
      </c>
      <c r="C135" s="5" t="s">
        <v>598</v>
      </c>
      <c r="D135" s="104">
        <v>7</v>
      </c>
      <c r="E135" s="5" t="s">
        <v>587</v>
      </c>
      <c r="F135" s="5" t="s">
        <v>588</v>
      </c>
      <c r="G135" s="5"/>
      <c r="H135" s="5" t="s">
        <v>595</v>
      </c>
      <c r="I135" s="5">
        <v>12</v>
      </c>
      <c r="J135" s="5" t="s">
        <v>596</v>
      </c>
      <c r="K135" s="5" t="s">
        <v>336</v>
      </c>
      <c r="L135" s="5" t="s">
        <v>597</v>
      </c>
      <c r="M135" s="177">
        <f>5000000-2000000-668527</f>
        <v>2331473</v>
      </c>
      <c r="N135" s="106">
        <v>1414646</v>
      </c>
      <c r="O135" s="326"/>
      <c r="P135" s="105"/>
      <c r="Q135" s="177"/>
    </row>
    <row r="136" spans="2:20" s="3" customFormat="1" ht="51" customHeight="1" outlineLevel="2" x14ac:dyDescent="0.25">
      <c r="B136" s="5" t="s">
        <v>971</v>
      </c>
      <c r="C136" s="5" t="s">
        <v>598</v>
      </c>
      <c r="D136" s="104">
        <v>73312</v>
      </c>
      <c r="E136" s="5" t="s">
        <v>670</v>
      </c>
      <c r="F136" s="5" t="s">
        <v>936</v>
      </c>
      <c r="G136" s="5" t="s">
        <v>220</v>
      </c>
      <c r="H136" s="5" t="s">
        <v>671</v>
      </c>
      <c r="I136" s="5">
        <v>1</v>
      </c>
      <c r="J136" s="5" t="s">
        <v>963</v>
      </c>
      <c r="K136" s="5" t="s">
        <v>222</v>
      </c>
      <c r="L136" s="5" t="s">
        <v>673</v>
      </c>
      <c r="M136" s="177">
        <v>10450000</v>
      </c>
      <c r="N136" s="106">
        <v>10450000</v>
      </c>
      <c r="O136" s="5"/>
      <c r="P136" s="105"/>
      <c r="Q136" s="177"/>
    </row>
    <row r="137" spans="2:20" s="3" customFormat="1" ht="24.95" customHeight="1" outlineLevel="2" x14ac:dyDescent="0.25">
      <c r="B137" s="5" t="s">
        <v>971</v>
      </c>
      <c r="C137" s="5" t="s">
        <v>598</v>
      </c>
      <c r="D137" s="104">
        <v>73312</v>
      </c>
      <c r="E137" s="5" t="s">
        <v>670</v>
      </c>
      <c r="F137" s="5" t="s">
        <v>936</v>
      </c>
      <c r="G137" s="5" t="s">
        <v>220</v>
      </c>
      <c r="H137" s="5" t="s">
        <v>674</v>
      </c>
      <c r="I137" s="5">
        <v>1</v>
      </c>
      <c r="J137" s="5" t="s">
        <v>963</v>
      </c>
      <c r="K137" s="5" t="s">
        <v>222</v>
      </c>
      <c r="L137" s="5" t="s">
        <v>675</v>
      </c>
      <c r="M137" s="177">
        <v>8820000</v>
      </c>
      <c r="N137" s="106">
        <v>8820000</v>
      </c>
      <c r="O137" s="5"/>
      <c r="P137" s="105"/>
      <c r="Q137" s="177"/>
    </row>
    <row r="138" spans="2:20" s="3" customFormat="1" ht="24.95" customHeight="1" outlineLevel="2" x14ac:dyDescent="0.25">
      <c r="B138" s="5" t="s">
        <v>971</v>
      </c>
      <c r="C138" s="5" t="s">
        <v>598</v>
      </c>
      <c r="D138" s="104">
        <v>73312</v>
      </c>
      <c r="E138" s="5" t="s">
        <v>670</v>
      </c>
      <c r="F138" s="5" t="s">
        <v>936</v>
      </c>
      <c r="G138" s="5" t="s">
        <v>220</v>
      </c>
      <c r="H138" s="5" t="s">
        <v>678</v>
      </c>
      <c r="I138" s="5">
        <v>1</v>
      </c>
      <c r="J138" s="5" t="s">
        <v>963</v>
      </c>
      <c r="K138" s="5" t="s">
        <v>222</v>
      </c>
      <c r="L138" s="5" t="s">
        <v>679</v>
      </c>
      <c r="M138" s="177">
        <v>59800000</v>
      </c>
      <c r="N138" s="106">
        <v>59800000</v>
      </c>
      <c r="O138" s="5"/>
      <c r="P138" s="105"/>
      <c r="Q138" s="177"/>
    </row>
    <row r="139" spans="2:20" s="3" customFormat="1" ht="24.95" customHeight="1" outlineLevel="2" x14ac:dyDescent="0.25">
      <c r="B139" s="5" t="s">
        <v>971</v>
      </c>
      <c r="C139" s="5" t="s">
        <v>598</v>
      </c>
      <c r="D139" s="104">
        <v>73312</v>
      </c>
      <c r="E139" s="5" t="s">
        <v>670</v>
      </c>
      <c r="F139" s="5" t="s">
        <v>936</v>
      </c>
      <c r="G139" s="5" t="s">
        <v>220</v>
      </c>
      <c r="H139" s="5" t="s">
        <v>680</v>
      </c>
      <c r="I139" s="5">
        <v>1</v>
      </c>
      <c r="J139" s="5" t="s">
        <v>963</v>
      </c>
      <c r="K139" s="5" t="s">
        <v>222</v>
      </c>
      <c r="L139" s="5" t="s">
        <v>681</v>
      </c>
      <c r="M139" s="177">
        <v>32960000</v>
      </c>
      <c r="N139" s="106">
        <v>32960000</v>
      </c>
      <c r="O139" s="5"/>
      <c r="P139" s="105"/>
      <c r="Q139" s="177"/>
      <c r="T139" s="270"/>
    </row>
    <row r="140" spans="2:20" s="3" customFormat="1" ht="24.95" customHeight="1" outlineLevel="2" x14ac:dyDescent="0.25">
      <c r="B140" s="5" t="s">
        <v>971</v>
      </c>
      <c r="C140" s="5" t="s">
        <v>598</v>
      </c>
      <c r="D140" s="104">
        <v>73312</v>
      </c>
      <c r="E140" s="5" t="s">
        <v>670</v>
      </c>
      <c r="F140" s="5" t="s">
        <v>936</v>
      </c>
      <c r="G140" s="5" t="s">
        <v>220</v>
      </c>
      <c r="H140" s="5" t="s">
        <v>682</v>
      </c>
      <c r="I140" s="5">
        <v>1</v>
      </c>
      <c r="J140" s="5" t="s">
        <v>963</v>
      </c>
      <c r="K140" s="5" t="s">
        <v>222</v>
      </c>
      <c r="L140" s="5" t="s">
        <v>683</v>
      </c>
      <c r="M140" s="177">
        <v>37800000</v>
      </c>
      <c r="N140" s="106">
        <v>37800000</v>
      </c>
      <c r="O140" s="326"/>
      <c r="P140" s="105"/>
      <c r="Q140" s="177"/>
    </row>
    <row r="141" spans="2:20" s="3" customFormat="1" ht="24.95" customHeight="1" outlineLevel="2" x14ac:dyDescent="0.25">
      <c r="B141" s="5" t="s">
        <v>971</v>
      </c>
      <c r="C141" s="5" t="s">
        <v>598</v>
      </c>
      <c r="D141" s="104">
        <v>73312</v>
      </c>
      <c r="E141" s="5" t="s">
        <v>670</v>
      </c>
      <c r="F141" s="5" t="s">
        <v>936</v>
      </c>
      <c r="G141" s="5" t="s">
        <v>220</v>
      </c>
      <c r="H141" s="5" t="s">
        <v>1312</v>
      </c>
      <c r="I141" s="5">
        <v>1</v>
      </c>
      <c r="J141" s="5" t="s">
        <v>963</v>
      </c>
      <c r="K141" s="5" t="s">
        <v>222</v>
      </c>
      <c r="L141" s="5" t="s">
        <v>684</v>
      </c>
      <c r="M141" s="177">
        <v>19000000</v>
      </c>
      <c r="N141" s="106">
        <v>18953000</v>
      </c>
      <c r="O141" s="5"/>
      <c r="P141" s="105"/>
      <c r="Q141" s="177"/>
    </row>
    <row r="142" spans="2:20" s="3" customFormat="1" ht="24.95" customHeight="1" outlineLevel="2" x14ac:dyDescent="0.25">
      <c r="B142" s="5" t="s">
        <v>971</v>
      </c>
      <c r="C142" s="5" t="s">
        <v>598</v>
      </c>
      <c r="D142" s="104">
        <v>73123</v>
      </c>
      <c r="E142" s="5" t="s">
        <v>912</v>
      </c>
      <c r="F142" s="5" t="s">
        <v>913</v>
      </c>
      <c r="G142" s="5" t="s">
        <v>890</v>
      </c>
      <c r="H142" s="5" t="s">
        <v>914</v>
      </c>
      <c r="I142" s="5" t="s">
        <v>875</v>
      </c>
      <c r="J142" s="5" t="s">
        <v>890</v>
      </c>
      <c r="K142" s="5" t="s">
        <v>915</v>
      </c>
      <c r="L142" s="5" t="s">
        <v>916</v>
      </c>
      <c r="M142" s="177">
        <f>20200000+5000000</f>
        <v>25200000</v>
      </c>
      <c r="N142" s="106">
        <v>18200000</v>
      </c>
      <c r="O142" s="326" t="s">
        <v>9196</v>
      </c>
      <c r="P142" s="326" t="s">
        <v>9189</v>
      </c>
      <c r="Q142" s="177"/>
    </row>
    <row r="143" spans="2:20" s="3" customFormat="1" ht="42" customHeight="1" outlineLevel="2" x14ac:dyDescent="0.25">
      <c r="B143" s="5" t="s">
        <v>971</v>
      </c>
      <c r="C143" s="5" t="s">
        <v>598</v>
      </c>
      <c r="D143" s="104">
        <v>72112</v>
      </c>
      <c r="E143" s="5" t="s">
        <v>733</v>
      </c>
      <c r="F143" s="5" t="s">
        <v>734</v>
      </c>
      <c r="G143" s="5" t="s">
        <v>889</v>
      </c>
      <c r="H143" s="5" t="s">
        <v>889</v>
      </c>
      <c r="I143" s="5" t="s">
        <v>875</v>
      </c>
      <c r="J143" s="5" t="s">
        <v>890</v>
      </c>
      <c r="K143" s="5" t="s">
        <v>9190</v>
      </c>
      <c r="L143" s="5" t="s">
        <v>891</v>
      </c>
      <c r="M143" s="177">
        <v>72000000</v>
      </c>
      <c r="N143" s="106">
        <v>69722100</v>
      </c>
      <c r="O143" s="5" t="s">
        <v>9191</v>
      </c>
      <c r="P143" s="326" t="s">
        <v>9197</v>
      </c>
      <c r="Q143" s="177"/>
    </row>
    <row r="144" spans="2:20" s="3" customFormat="1" ht="52.5" customHeight="1" outlineLevel="2" x14ac:dyDescent="0.25">
      <c r="B144" s="5" t="s">
        <v>971</v>
      </c>
      <c r="C144" s="5" t="s">
        <v>598</v>
      </c>
      <c r="D144" s="104">
        <v>72112</v>
      </c>
      <c r="E144" s="5" t="s">
        <v>733</v>
      </c>
      <c r="F144" s="5" t="s">
        <v>734</v>
      </c>
      <c r="G144" s="5" t="s">
        <v>889</v>
      </c>
      <c r="H144" s="5" t="s">
        <v>889</v>
      </c>
      <c r="I144" s="5" t="s">
        <v>875</v>
      </c>
      <c r="J144" s="5" t="s">
        <v>890</v>
      </c>
      <c r="K144" s="5" t="s">
        <v>885</v>
      </c>
      <c r="L144" s="5" t="s">
        <v>891</v>
      </c>
      <c r="M144" s="177">
        <f>184032288+2000000+8700000+1100000+35000000+24500000-25000000</f>
        <v>230332288</v>
      </c>
      <c r="N144" s="106">
        <f>254267692.4-69722100</f>
        <v>184545592.40000001</v>
      </c>
      <c r="O144" s="326" t="s">
        <v>9193</v>
      </c>
      <c r="P144" s="151" t="s">
        <v>9194</v>
      </c>
      <c r="Q144" s="177"/>
    </row>
    <row r="145" spans="2:18" s="3" customFormat="1" ht="48.75" customHeight="1" outlineLevel="2" x14ac:dyDescent="0.25">
      <c r="B145" s="5" t="s">
        <v>971</v>
      </c>
      <c r="C145" s="5" t="s">
        <v>598</v>
      </c>
      <c r="D145" s="104">
        <v>711</v>
      </c>
      <c r="E145" s="5" t="s">
        <v>733</v>
      </c>
      <c r="F145" s="5" t="s">
        <v>734</v>
      </c>
      <c r="G145" s="5" t="s">
        <v>895</v>
      </c>
      <c r="H145" s="5" t="s">
        <v>895</v>
      </c>
      <c r="I145" s="5" t="s">
        <v>875</v>
      </c>
      <c r="J145" s="5" t="s">
        <v>890</v>
      </c>
      <c r="K145" s="5" t="s">
        <v>885</v>
      </c>
      <c r="L145" s="5" t="s">
        <v>896</v>
      </c>
      <c r="M145" s="177">
        <f>228800000-1100000+668527+9000000+20000000</f>
        <v>257368527</v>
      </c>
      <c r="N145" s="106">
        <v>237122583.38999999</v>
      </c>
      <c r="O145" s="326" t="s">
        <v>9195</v>
      </c>
      <c r="P145" s="326" t="s">
        <v>9187</v>
      </c>
      <c r="Q145" s="177"/>
      <c r="R145" s="275"/>
    </row>
    <row r="146" spans="2:18" s="3" customFormat="1" ht="24.95" customHeight="1" outlineLevel="1" x14ac:dyDescent="0.25">
      <c r="B146" s="5"/>
      <c r="C146" s="1" t="s">
        <v>1260</v>
      </c>
      <c r="D146" s="104"/>
      <c r="E146" s="5"/>
      <c r="F146" s="5"/>
      <c r="G146" s="5"/>
      <c r="H146" s="5"/>
      <c r="I146" s="5"/>
      <c r="J146" s="5"/>
      <c r="K146" s="5"/>
      <c r="L146" s="5"/>
      <c r="M146" s="178">
        <f>SUBTOTAL(9,M134:M145)</f>
        <v>808062288</v>
      </c>
      <c r="N146" s="280">
        <f>SUBTOTAL(9,N134:N145)</f>
        <v>727007473.78999996</v>
      </c>
      <c r="O146" s="326"/>
      <c r="P146" s="151"/>
      <c r="Q146" s="177"/>
      <c r="R146" s="275"/>
    </row>
    <row r="147" spans="2:18" s="3" customFormat="1" ht="32.25" customHeight="1" outlineLevel="2" x14ac:dyDescent="0.25">
      <c r="B147" s="5" t="s">
        <v>971</v>
      </c>
      <c r="C147" s="5" t="s">
        <v>592</v>
      </c>
      <c r="D147" s="5">
        <v>8</v>
      </c>
      <c r="E147" s="5" t="s">
        <v>553</v>
      </c>
      <c r="F147" s="5" t="s">
        <v>937</v>
      </c>
      <c r="G147" s="5" t="s">
        <v>728</v>
      </c>
      <c r="H147" s="5" t="s">
        <v>729</v>
      </c>
      <c r="I147" s="5">
        <v>1</v>
      </c>
      <c r="J147" s="5" t="s">
        <v>730</v>
      </c>
      <c r="K147" s="5" t="s">
        <v>731</v>
      </c>
      <c r="L147" s="5" t="s">
        <v>732</v>
      </c>
      <c r="M147" s="177">
        <f>32000000-18000000</f>
        <v>14000000</v>
      </c>
      <c r="N147" s="106">
        <v>13447030</v>
      </c>
      <c r="O147" s="335"/>
      <c r="P147" s="105"/>
      <c r="Q147" s="177"/>
    </row>
    <row r="148" spans="2:18" s="3" customFormat="1" ht="31.5" customHeight="1" outlineLevel="2" x14ac:dyDescent="0.25">
      <c r="B148" s="5" t="s">
        <v>971</v>
      </c>
      <c r="C148" s="5" t="s">
        <v>592</v>
      </c>
      <c r="D148" s="104">
        <v>84222</v>
      </c>
      <c r="E148" s="5" t="s">
        <v>553</v>
      </c>
      <c r="F148" s="5" t="s">
        <v>937</v>
      </c>
      <c r="G148" s="5" t="s">
        <v>558</v>
      </c>
      <c r="H148" s="5"/>
      <c r="I148" s="5" t="s">
        <v>554</v>
      </c>
      <c r="J148" s="5" t="s">
        <v>555</v>
      </c>
      <c r="K148" s="5" t="s">
        <v>556</v>
      </c>
      <c r="L148" s="5" t="s">
        <v>557</v>
      </c>
      <c r="M148" s="177">
        <f>110000000</f>
        <v>110000000</v>
      </c>
      <c r="N148" s="106">
        <f>109553624</f>
        <v>109553624</v>
      </c>
      <c r="O148" s="335"/>
      <c r="P148" s="105"/>
      <c r="Q148" s="177"/>
    </row>
    <row r="149" spans="2:18" s="3" customFormat="1" ht="24.95" customHeight="1" outlineLevel="2" x14ac:dyDescent="0.25">
      <c r="B149" s="5" t="s">
        <v>971</v>
      </c>
      <c r="C149" s="5" t="s">
        <v>592</v>
      </c>
      <c r="D149" s="104">
        <v>84222</v>
      </c>
      <c r="E149" s="5" t="s">
        <v>553</v>
      </c>
      <c r="F149" s="5" t="s">
        <v>937</v>
      </c>
      <c r="G149" s="5" t="s">
        <v>559</v>
      </c>
      <c r="H149" s="5"/>
      <c r="I149" s="5" t="s">
        <v>560</v>
      </c>
      <c r="J149" s="5" t="s">
        <v>561</v>
      </c>
      <c r="K149" s="5" t="s">
        <v>562</v>
      </c>
      <c r="L149" s="5" t="s">
        <v>563</v>
      </c>
      <c r="M149" s="177">
        <f>130000000+62000000+8000000</f>
        <v>200000000</v>
      </c>
      <c r="N149" s="106">
        <f>191697000+7744805</f>
        <v>199441805</v>
      </c>
      <c r="O149" s="335"/>
      <c r="P149" s="105"/>
      <c r="Q149" s="177"/>
    </row>
    <row r="150" spans="2:18" s="3" customFormat="1" ht="24.95" customHeight="1" outlineLevel="2" x14ac:dyDescent="0.25">
      <c r="B150" s="5" t="s">
        <v>971</v>
      </c>
      <c r="C150" s="5" t="s">
        <v>592</v>
      </c>
      <c r="D150" s="104">
        <v>83159</v>
      </c>
      <c r="E150" s="5" t="s">
        <v>553</v>
      </c>
      <c r="F150" s="5" t="s">
        <v>937</v>
      </c>
      <c r="G150" s="5" t="s">
        <v>564</v>
      </c>
      <c r="H150" s="5" t="s">
        <v>565</v>
      </c>
      <c r="I150" s="5" t="s">
        <v>566</v>
      </c>
      <c r="J150" s="5" t="s">
        <v>567</v>
      </c>
      <c r="K150" s="5" t="s">
        <v>568</v>
      </c>
      <c r="L150" s="5" t="s">
        <v>569</v>
      </c>
      <c r="M150" s="177">
        <v>48000000</v>
      </c>
      <c r="N150" s="106">
        <v>36000000</v>
      </c>
      <c r="O150" s="326"/>
      <c r="P150" s="105"/>
      <c r="Q150" s="177"/>
    </row>
    <row r="151" spans="2:18" s="3" customFormat="1" ht="24.95" customHeight="1" outlineLevel="2" x14ac:dyDescent="0.25">
      <c r="B151" s="5" t="s">
        <v>971</v>
      </c>
      <c r="C151" s="5" t="s">
        <v>592</v>
      </c>
      <c r="D151" s="104">
        <v>8715299</v>
      </c>
      <c r="E151" s="5" t="s">
        <v>553</v>
      </c>
      <c r="F151" s="5" t="s">
        <v>937</v>
      </c>
      <c r="G151" s="5" t="s">
        <v>571</v>
      </c>
      <c r="H151" s="5"/>
      <c r="I151" s="5"/>
      <c r="J151" s="5" t="s">
        <v>572</v>
      </c>
      <c r="K151" s="5" t="s">
        <v>573</v>
      </c>
      <c r="L151" s="5" t="s">
        <v>574</v>
      </c>
      <c r="M151" s="177">
        <v>50000000</v>
      </c>
      <c r="N151" s="106"/>
      <c r="O151" s="5"/>
      <c r="P151" s="105"/>
      <c r="Q151" s="177"/>
    </row>
    <row r="152" spans="2:18" s="3" customFormat="1" ht="24.95" customHeight="1" outlineLevel="2" x14ac:dyDescent="0.25">
      <c r="B152" s="5" t="s">
        <v>971</v>
      </c>
      <c r="C152" s="5" t="s">
        <v>592</v>
      </c>
      <c r="D152" s="104">
        <v>8715299</v>
      </c>
      <c r="E152" s="5" t="s">
        <v>553</v>
      </c>
      <c r="F152" s="5" t="s">
        <v>937</v>
      </c>
      <c r="G152" s="5" t="s">
        <v>571</v>
      </c>
      <c r="H152" s="5"/>
      <c r="I152" s="5"/>
      <c r="J152" s="5" t="s">
        <v>575</v>
      </c>
      <c r="K152" s="5" t="s">
        <v>576</v>
      </c>
      <c r="L152" s="5" t="s">
        <v>574</v>
      </c>
      <c r="M152" s="177">
        <v>17000000</v>
      </c>
      <c r="N152" s="106"/>
      <c r="O152" s="5"/>
      <c r="P152" s="105"/>
      <c r="Q152" s="177"/>
    </row>
    <row r="153" spans="2:18" s="3" customFormat="1" ht="24.95" customHeight="1" outlineLevel="2" x14ac:dyDescent="0.25">
      <c r="B153" s="5" t="s">
        <v>971</v>
      </c>
      <c r="C153" s="5" t="s">
        <v>592</v>
      </c>
      <c r="D153" s="104">
        <v>8715701</v>
      </c>
      <c r="E153" s="5" t="s">
        <v>553</v>
      </c>
      <c r="F153" s="5" t="s">
        <v>937</v>
      </c>
      <c r="G153" s="5" t="s">
        <v>571</v>
      </c>
      <c r="H153" s="5"/>
      <c r="I153" s="5"/>
      <c r="J153" s="5" t="s">
        <v>577</v>
      </c>
      <c r="K153" s="5" t="s">
        <v>556</v>
      </c>
      <c r="L153" s="5" t="s">
        <v>578</v>
      </c>
      <c r="M153" s="177">
        <v>15000000</v>
      </c>
      <c r="N153" s="106">
        <v>12815456</v>
      </c>
      <c r="O153" s="5"/>
      <c r="P153" s="105"/>
      <c r="Q153" s="177"/>
    </row>
    <row r="154" spans="2:18" s="3" customFormat="1" ht="24.95" customHeight="1" outlineLevel="2" x14ac:dyDescent="0.25">
      <c r="B154" s="5" t="s">
        <v>971</v>
      </c>
      <c r="C154" s="5" t="s">
        <v>592</v>
      </c>
      <c r="D154" s="104">
        <v>8</v>
      </c>
      <c r="E154" s="5" t="s">
        <v>1268</v>
      </c>
      <c r="F154" s="5" t="s">
        <v>1276</v>
      </c>
      <c r="G154" s="5" t="s">
        <v>9199</v>
      </c>
      <c r="H154" s="5"/>
      <c r="I154" s="5"/>
      <c r="J154" s="5"/>
      <c r="K154" s="5"/>
      <c r="L154" s="5"/>
      <c r="M154" s="177">
        <v>400000000</v>
      </c>
      <c r="N154" s="106"/>
      <c r="O154" s="5" t="s">
        <v>9191</v>
      </c>
      <c r="P154" s="326" t="s">
        <v>9198</v>
      </c>
      <c r="Q154" s="177"/>
    </row>
    <row r="155" spans="2:18" s="3" customFormat="1" ht="24.95" customHeight="1" outlineLevel="2" x14ac:dyDescent="0.25">
      <c r="B155" s="5" t="s">
        <v>971</v>
      </c>
      <c r="C155" s="5" t="s">
        <v>592</v>
      </c>
      <c r="D155" s="104">
        <v>8</v>
      </c>
      <c r="E155" s="5" t="s">
        <v>1268</v>
      </c>
      <c r="F155" s="5" t="s">
        <v>1276</v>
      </c>
      <c r="G155" s="5" t="s">
        <v>9190</v>
      </c>
      <c r="H155" s="5"/>
      <c r="I155" s="5"/>
      <c r="J155" s="5"/>
      <c r="K155" s="5"/>
      <c r="L155" s="5"/>
      <c r="M155" s="177">
        <v>90000000</v>
      </c>
      <c r="N155" s="106">
        <v>82754749</v>
      </c>
      <c r="O155" s="5" t="s">
        <v>9191</v>
      </c>
      <c r="P155" s="326" t="s">
        <v>9200</v>
      </c>
      <c r="Q155" s="177"/>
    </row>
    <row r="156" spans="2:18" s="3" customFormat="1" ht="60" customHeight="1" outlineLevel="2" x14ac:dyDescent="0.25">
      <c r="B156" s="5" t="s">
        <v>971</v>
      </c>
      <c r="C156" s="5" t="s">
        <v>592</v>
      </c>
      <c r="D156" s="104">
        <v>8</v>
      </c>
      <c r="E156" s="5" t="s">
        <v>1268</v>
      </c>
      <c r="F156" s="5" t="s">
        <v>1276</v>
      </c>
      <c r="G156" s="5"/>
      <c r="H156" s="5"/>
      <c r="I156" s="5"/>
      <c r="J156" s="5"/>
      <c r="K156" s="5"/>
      <c r="L156" s="326"/>
      <c r="M156" s="177">
        <f>700000000+652415330-200000-30000000-280000-47000000</f>
        <v>1274935330</v>
      </c>
      <c r="N156" s="106">
        <f>1265036378+8133333-82754749</f>
        <v>1190414962</v>
      </c>
      <c r="O156" s="326" t="s">
        <v>9222</v>
      </c>
      <c r="P156" s="151" t="s">
        <v>9205</v>
      </c>
      <c r="Q156" s="177"/>
      <c r="R156" s="277"/>
    </row>
    <row r="157" spans="2:18" s="3" customFormat="1" ht="60" customHeight="1" outlineLevel="2" x14ac:dyDescent="0.25">
      <c r="B157" s="5" t="s">
        <v>971</v>
      </c>
      <c r="C157" s="5" t="s">
        <v>592</v>
      </c>
      <c r="D157" s="104">
        <v>8711002</v>
      </c>
      <c r="E157" s="5" t="s">
        <v>733</v>
      </c>
      <c r="F157" s="5" t="s">
        <v>734</v>
      </c>
      <c r="G157" s="5" t="s">
        <v>9203</v>
      </c>
      <c r="H157" s="5"/>
      <c r="I157" s="5"/>
      <c r="J157" s="5"/>
      <c r="K157" s="5"/>
      <c r="L157" s="5"/>
      <c r="M157" s="177">
        <v>10000000</v>
      </c>
      <c r="N157" s="106"/>
      <c r="O157" s="326" t="s">
        <v>9202</v>
      </c>
      <c r="P157" s="105" t="s">
        <v>9201</v>
      </c>
      <c r="Q157" s="177"/>
    </row>
    <row r="158" spans="2:18" s="3" customFormat="1" ht="24.95" customHeight="1" outlineLevel="2" x14ac:dyDescent="0.25">
      <c r="B158" s="5" t="s">
        <v>971</v>
      </c>
      <c r="C158" s="5" t="s">
        <v>592</v>
      </c>
      <c r="D158" s="5">
        <v>83620</v>
      </c>
      <c r="E158" s="5" t="s">
        <v>946</v>
      </c>
      <c r="F158" s="5" t="s">
        <v>947</v>
      </c>
      <c r="G158" s="5" t="s">
        <v>962</v>
      </c>
      <c r="H158" s="5" t="s">
        <v>958</v>
      </c>
      <c r="I158" s="5">
        <v>1</v>
      </c>
      <c r="J158" s="5"/>
      <c r="K158" s="5" t="s">
        <v>16</v>
      </c>
      <c r="L158" s="5" t="s">
        <v>959</v>
      </c>
      <c r="M158" s="177">
        <v>6000000</v>
      </c>
      <c r="N158" s="106">
        <v>6000000</v>
      </c>
      <c r="O158" s="104"/>
      <c r="P158" s="105"/>
      <c r="Q158" s="177"/>
    </row>
    <row r="159" spans="2:18" s="3" customFormat="1" ht="24.95" customHeight="1" outlineLevel="2" x14ac:dyDescent="0.25">
      <c r="B159" s="5" t="s">
        <v>971</v>
      </c>
      <c r="C159" s="5" t="s">
        <v>592</v>
      </c>
      <c r="D159" s="104">
        <v>83112</v>
      </c>
      <c r="E159" s="5" t="s">
        <v>587</v>
      </c>
      <c r="F159" s="5" t="s">
        <v>588</v>
      </c>
      <c r="G159" s="5"/>
      <c r="H159" s="5" t="s">
        <v>589</v>
      </c>
      <c r="I159" s="5">
        <v>1</v>
      </c>
      <c r="J159" s="5" t="s">
        <v>590</v>
      </c>
      <c r="K159" s="5" t="s">
        <v>336</v>
      </c>
      <c r="L159" s="5" t="s">
        <v>591</v>
      </c>
      <c r="M159" s="177">
        <v>80422828</v>
      </c>
      <c r="N159" s="106">
        <v>79750000</v>
      </c>
      <c r="O159" s="326"/>
      <c r="P159" s="105"/>
      <c r="Q159" s="177"/>
    </row>
    <row r="160" spans="2:18" s="3" customFormat="1" ht="24.95" customHeight="1" outlineLevel="2" x14ac:dyDescent="0.25">
      <c r="B160" s="5" t="s">
        <v>971</v>
      </c>
      <c r="C160" s="5" t="s">
        <v>592</v>
      </c>
      <c r="D160" s="104">
        <v>8</v>
      </c>
      <c r="E160" s="5" t="s">
        <v>587</v>
      </c>
      <c r="F160" s="5" t="s">
        <v>588</v>
      </c>
      <c r="G160" s="5"/>
      <c r="H160" s="5" t="s">
        <v>593</v>
      </c>
      <c r="I160" s="5">
        <v>4</v>
      </c>
      <c r="J160" s="5" t="s">
        <v>593</v>
      </c>
      <c r="K160" s="5" t="s">
        <v>336</v>
      </c>
      <c r="L160" s="5" t="s">
        <v>594</v>
      </c>
      <c r="M160" s="177">
        <v>300000000</v>
      </c>
      <c r="N160" s="106">
        <v>227308525.19</v>
      </c>
      <c r="O160" s="104"/>
      <c r="P160" s="105"/>
      <c r="Q160" s="177"/>
    </row>
    <row r="161" spans="2:19" s="3" customFormat="1" ht="24.95" customHeight="1" outlineLevel="2" x14ac:dyDescent="0.25">
      <c r="B161" s="5" t="s">
        <v>971</v>
      </c>
      <c r="C161" s="5" t="s">
        <v>592</v>
      </c>
      <c r="D161" s="104">
        <v>83990</v>
      </c>
      <c r="E161" s="5" t="s">
        <v>487</v>
      </c>
      <c r="F161" s="5" t="s">
        <v>932</v>
      </c>
      <c r="G161" s="5" t="s">
        <v>488</v>
      </c>
      <c r="H161" s="5" t="s">
        <v>489</v>
      </c>
      <c r="I161" s="5">
        <v>1</v>
      </c>
      <c r="J161" s="5" t="s">
        <v>502</v>
      </c>
      <c r="K161" s="5" t="s">
        <v>495</v>
      </c>
      <c r="L161" s="5" t="s">
        <v>503</v>
      </c>
      <c r="M161" s="177">
        <f>18200000+1640000</f>
        <v>19840000</v>
      </c>
      <c r="N161" s="106">
        <f>17855025+261800</f>
        <v>18116825</v>
      </c>
      <c r="O161" s="335"/>
      <c r="P161" s="105"/>
      <c r="Q161" s="177"/>
    </row>
    <row r="162" spans="2:19" s="3" customFormat="1" ht="24.95" customHeight="1" outlineLevel="2" x14ac:dyDescent="0.25">
      <c r="B162" s="5" t="s">
        <v>971</v>
      </c>
      <c r="C162" s="5" t="s">
        <v>592</v>
      </c>
      <c r="D162" s="5">
        <v>8</v>
      </c>
      <c r="E162" s="5" t="s">
        <v>710</v>
      </c>
      <c r="F162" s="5" t="s">
        <v>711</v>
      </c>
      <c r="G162" s="5" t="s">
        <v>712</v>
      </c>
      <c r="H162" s="5"/>
      <c r="I162" s="5"/>
      <c r="J162" s="5"/>
      <c r="K162" s="5" t="s">
        <v>495</v>
      </c>
      <c r="L162" s="5" t="s">
        <v>1429</v>
      </c>
      <c r="M162" s="177">
        <f>260753842+40000000</f>
        <v>300753842</v>
      </c>
      <c r="N162" s="106">
        <v>143780000</v>
      </c>
      <c r="O162" s="346"/>
      <c r="P162" s="105"/>
      <c r="Q162" s="177"/>
    </row>
    <row r="163" spans="2:19" s="3" customFormat="1" ht="24.95" customHeight="1" outlineLevel="2" x14ac:dyDescent="0.25">
      <c r="B163" s="5" t="s">
        <v>971</v>
      </c>
      <c r="C163" s="5" t="s">
        <v>592</v>
      </c>
      <c r="D163" s="5">
        <v>85510</v>
      </c>
      <c r="E163" s="5" t="s">
        <v>710</v>
      </c>
      <c r="F163" s="5" t="s">
        <v>711</v>
      </c>
      <c r="G163" s="5" t="s">
        <v>714</v>
      </c>
      <c r="H163" s="5"/>
      <c r="I163" s="5"/>
      <c r="J163" s="5"/>
      <c r="K163" s="5" t="s">
        <v>495</v>
      </c>
      <c r="L163" s="5" t="s">
        <v>1430</v>
      </c>
      <c r="M163" s="177">
        <v>20000000</v>
      </c>
      <c r="N163" s="106">
        <v>9720196</v>
      </c>
      <c r="O163" s="326"/>
      <c r="P163" s="105"/>
      <c r="Q163" s="177"/>
    </row>
    <row r="164" spans="2:19" s="3" customFormat="1" ht="24.95" customHeight="1" outlineLevel="2" x14ac:dyDescent="0.25">
      <c r="B164" s="5" t="s">
        <v>971</v>
      </c>
      <c r="C164" s="5" t="s">
        <v>592</v>
      </c>
      <c r="D164" s="5">
        <v>8</v>
      </c>
      <c r="E164" s="5" t="s">
        <v>710</v>
      </c>
      <c r="F164" s="5" t="s">
        <v>711</v>
      </c>
      <c r="G164" s="5" t="s">
        <v>1314</v>
      </c>
      <c r="H164" s="5"/>
      <c r="I164" s="5"/>
      <c r="J164" s="5"/>
      <c r="K164" s="5" t="s">
        <v>495</v>
      </c>
      <c r="L164" s="5" t="s">
        <v>1313</v>
      </c>
      <c r="M164" s="177">
        <f>64726158+203841401</f>
        <v>268567559</v>
      </c>
      <c r="N164" s="106">
        <v>135250696</v>
      </c>
      <c r="O164" s="346"/>
      <c r="P164" s="105"/>
      <c r="Q164" s="177"/>
    </row>
    <row r="165" spans="2:19" s="3" customFormat="1" ht="24.95" customHeight="1" outlineLevel="2" x14ac:dyDescent="0.25">
      <c r="B165" s="5" t="s">
        <v>971</v>
      </c>
      <c r="C165" s="5" t="s">
        <v>592</v>
      </c>
      <c r="D165" s="5">
        <v>8912197</v>
      </c>
      <c r="E165" s="5" t="s">
        <v>710</v>
      </c>
      <c r="F165" s="5" t="s">
        <v>711</v>
      </c>
      <c r="G165" s="5" t="s">
        <v>723</v>
      </c>
      <c r="H165" s="5"/>
      <c r="I165" s="5"/>
      <c r="J165" s="5"/>
      <c r="K165" s="5" t="s">
        <v>495</v>
      </c>
      <c r="L165" s="5" t="s">
        <v>724</v>
      </c>
      <c r="M165" s="177">
        <v>21700000</v>
      </c>
      <c r="N165" s="106">
        <v>3500000</v>
      </c>
      <c r="O165" s="326"/>
      <c r="P165" s="105"/>
      <c r="Q165" s="177"/>
    </row>
    <row r="166" spans="2:19" s="3" customFormat="1" ht="24.95" customHeight="1" outlineLevel="2" x14ac:dyDescent="0.25">
      <c r="B166" s="5" t="s">
        <v>971</v>
      </c>
      <c r="C166" s="5" t="s">
        <v>592</v>
      </c>
      <c r="D166" s="104">
        <v>85510</v>
      </c>
      <c r="E166" s="5" t="s">
        <v>912</v>
      </c>
      <c r="F166" s="5" t="s">
        <v>913</v>
      </c>
      <c r="G166" s="5" t="s">
        <v>881</v>
      </c>
      <c r="H166" s="5" t="s">
        <v>1427</v>
      </c>
      <c r="I166" s="5" t="s">
        <v>875</v>
      </c>
      <c r="J166" s="5" t="s">
        <v>881</v>
      </c>
      <c r="K166" s="5" t="s">
        <v>917</v>
      </c>
      <c r="L166" s="5" t="s">
        <v>918</v>
      </c>
      <c r="M166" s="177">
        <v>33600000</v>
      </c>
      <c r="N166" s="106">
        <v>12666976</v>
      </c>
      <c r="O166" s="326"/>
      <c r="P166" s="105"/>
      <c r="Q166" s="177"/>
    </row>
    <row r="167" spans="2:19" s="3" customFormat="1" ht="24.95" customHeight="1" outlineLevel="2" x14ac:dyDescent="0.25">
      <c r="B167" s="5" t="s">
        <v>971</v>
      </c>
      <c r="C167" s="5" t="s">
        <v>592</v>
      </c>
      <c r="D167" s="104">
        <v>85310</v>
      </c>
      <c r="E167" s="5" t="s">
        <v>733</v>
      </c>
      <c r="F167" s="5" t="s">
        <v>734</v>
      </c>
      <c r="G167" s="5" t="s">
        <v>879</v>
      </c>
      <c r="H167" s="5" t="s">
        <v>879</v>
      </c>
      <c r="I167" s="5" t="s">
        <v>880</v>
      </c>
      <c r="J167" s="5" t="s">
        <v>881</v>
      </c>
      <c r="K167" s="5" t="s">
        <v>882</v>
      </c>
      <c r="L167" s="5" t="s">
        <v>883</v>
      </c>
      <c r="M167" s="177">
        <v>20700000</v>
      </c>
      <c r="N167" s="106">
        <v>20199900</v>
      </c>
      <c r="O167" s="5"/>
      <c r="P167" s="105"/>
      <c r="Q167" s="177"/>
    </row>
    <row r="168" spans="2:19" s="3" customFormat="1" ht="51.75" customHeight="1" outlineLevel="2" x14ac:dyDescent="0.25">
      <c r="B168" s="5" t="s">
        <v>971</v>
      </c>
      <c r="C168" s="5" t="s">
        <v>592</v>
      </c>
      <c r="D168" s="104">
        <v>85250</v>
      </c>
      <c r="E168" s="5" t="s">
        <v>733</v>
      </c>
      <c r="F168" s="5" t="s">
        <v>734</v>
      </c>
      <c r="G168" s="5" t="s">
        <v>884</v>
      </c>
      <c r="H168" s="5" t="s">
        <v>884</v>
      </c>
      <c r="I168" s="5" t="s">
        <v>875</v>
      </c>
      <c r="J168" s="5" t="s">
        <v>881</v>
      </c>
      <c r="K168" s="5" t="s">
        <v>885</v>
      </c>
      <c r="L168" s="5" t="s">
        <v>886</v>
      </c>
      <c r="M168" s="177">
        <f>476000000+10000000+57215713+30640000+90529360</f>
        <v>664385073</v>
      </c>
      <c r="N168" s="106">
        <v>543581703</v>
      </c>
      <c r="O168" s="335"/>
      <c r="P168" s="151"/>
      <c r="Q168" s="177"/>
      <c r="R168" s="277"/>
      <c r="S168" s="277"/>
    </row>
    <row r="169" spans="2:19" s="3" customFormat="1" ht="36.75" customHeight="1" outlineLevel="2" x14ac:dyDescent="0.25">
      <c r="B169" s="5" t="s">
        <v>971</v>
      </c>
      <c r="C169" s="5" t="s">
        <v>592</v>
      </c>
      <c r="D169" s="104">
        <v>85330</v>
      </c>
      <c r="E169" s="5" t="s">
        <v>733</v>
      </c>
      <c r="F169" s="5" t="s">
        <v>734</v>
      </c>
      <c r="G169" s="5" t="s">
        <v>887</v>
      </c>
      <c r="H169" s="5" t="s">
        <v>887</v>
      </c>
      <c r="I169" s="5" t="s">
        <v>875</v>
      </c>
      <c r="J169" s="5" t="s">
        <v>881</v>
      </c>
      <c r="K169" s="5" t="s">
        <v>885</v>
      </c>
      <c r="L169" s="5" t="s">
        <v>888</v>
      </c>
      <c r="M169" s="177">
        <f>365875560-57215713+10000000</f>
        <v>318659847</v>
      </c>
      <c r="N169" s="106">
        <v>306484648</v>
      </c>
      <c r="O169" s="326" t="s">
        <v>9202</v>
      </c>
      <c r="P169" s="105" t="s">
        <v>9201</v>
      </c>
      <c r="Q169" s="177"/>
      <c r="R169" s="277"/>
      <c r="S169" s="277"/>
    </row>
    <row r="170" spans="2:19" s="3" customFormat="1" ht="24.95" customHeight="1" outlineLevel="1" x14ac:dyDescent="0.25">
      <c r="B170" s="5"/>
      <c r="C170" s="1" t="s">
        <v>1261</v>
      </c>
      <c r="D170" s="104"/>
      <c r="E170" s="5"/>
      <c r="F170" s="5"/>
      <c r="G170" s="5"/>
      <c r="H170" s="5"/>
      <c r="I170" s="5"/>
      <c r="J170" s="5"/>
      <c r="K170" s="5"/>
      <c r="L170" s="5"/>
      <c r="M170" s="178">
        <f>SUBTOTAL(9,M147:M169)</f>
        <v>4283564479</v>
      </c>
      <c r="N170" s="280">
        <f>SUBTOTAL(9,N147:N169)</f>
        <v>3150787095.1900001</v>
      </c>
      <c r="O170" s="105"/>
      <c r="P170" s="105"/>
      <c r="Q170" s="177"/>
    </row>
    <row r="171" spans="2:19" s="3" customFormat="1" ht="24.95" customHeight="1" outlineLevel="2" x14ac:dyDescent="0.25">
      <c r="B171" s="5" t="s">
        <v>971</v>
      </c>
      <c r="C171" s="5" t="s">
        <v>992</v>
      </c>
      <c r="D171" s="104">
        <v>93121</v>
      </c>
      <c r="E171" s="5" t="s">
        <v>943</v>
      </c>
      <c r="F171" s="5" t="s">
        <v>931</v>
      </c>
      <c r="G171" s="5" t="s">
        <v>521</v>
      </c>
      <c r="H171" s="5" t="s">
        <v>530</v>
      </c>
      <c r="I171" s="5">
        <v>1</v>
      </c>
      <c r="J171" s="5" t="s">
        <v>531</v>
      </c>
      <c r="K171" s="101" t="s">
        <v>522</v>
      </c>
      <c r="L171" s="5" t="s">
        <v>532</v>
      </c>
      <c r="M171" s="177">
        <v>16000000</v>
      </c>
      <c r="N171" s="106">
        <v>16000000</v>
      </c>
      <c r="O171" s="272"/>
      <c r="P171" s="105"/>
      <c r="Q171" s="177"/>
    </row>
    <row r="172" spans="2:19" s="3" customFormat="1" ht="24.95" customHeight="1" outlineLevel="2" x14ac:dyDescent="0.25">
      <c r="B172" s="5" t="s">
        <v>971</v>
      </c>
      <c r="C172" s="5" t="s">
        <v>992</v>
      </c>
      <c r="D172" s="104">
        <v>93123</v>
      </c>
      <c r="E172" s="5" t="s">
        <v>943</v>
      </c>
      <c r="F172" s="5" t="s">
        <v>931</v>
      </c>
      <c r="G172" s="5" t="s">
        <v>521</v>
      </c>
      <c r="H172" s="5" t="s">
        <v>530</v>
      </c>
      <c r="I172" s="5">
        <v>1</v>
      </c>
      <c r="J172" s="5" t="s">
        <v>533</v>
      </c>
      <c r="K172" s="101" t="s">
        <v>522</v>
      </c>
      <c r="L172" s="5" t="s">
        <v>534</v>
      </c>
      <c r="M172" s="177">
        <v>18000000</v>
      </c>
      <c r="N172" s="106">
        <v>18000000</v>
      </c>
      <c r="O172" s="326" t="s">
        <v>9231</v>
      </c>
      <c r="P172" s="105" t="s">
        <v>9232</v>
      </c>
      <c r="Q172" s="177"/>
    </row>
    <row r="173" spans="2:19" s="3" customFormat="1" ht="24.95" customHeight="1" outlineLevel="2" x14ac:dyDescent="0.25">
      <c r="B173" s="5" t="s">
        <v>971</v>
      </c>
      <c r="C173" s="5" t="s">
        <v>992</v>
      </c>
      <c r="D173" s="104">
        <v>93122</v>
      </c>
      <c r="E173" s="5" t="s">
        <v>943</v>
      </c>
      <c r="F173" s="5" t="s">
        <v>931</v>
      </c>
      <c r="G173" s="5" t="s">
        <v>521</v>
      </c>
      <c r="H173" s="5" t="s">
        <v>530</v>
      </c>
      <c r="I173" s="5">
        <v>1</v>
      </c>
      <c r="J173" s="5" t="s">
        <v>535</v>
      </c>
      <c r="K173" s="101" t="s">
        <v>522</v>
      </c>
      <c r="L173" s="5" t="s">
        <v>536</v>
      </c>
      <c r="M173" s="177">
        <v>12000000</v>
      </c>
      <c r="N173" s="106">
        <v>12000000</v>
      </c>
      <c r="O173" s="326" t="s">
        <v>9196</v>
      </c>
      <c r="P173" s="105" t="s">
        <v>9189</v>
      </c>
      <c r="Q173" s="177"/>
    </row>
    <row r="174" spans="2:19" s="3" customFormat="1" ht="24.95" customHeight="1" outlineLevel="2" x14ac:dyDescent="0.25">
      <c r="B174" s="5" t="s">
        <v>971</v>
      </c>
      <c r="C174" s="5" t="s">
        <v>992</v>
      </c>
      <c r="D174" s="104">
        <v>96620</v>
      </c>
      <c r="E174" s="5" t="s">
        <v>943</v>
      </c>
      <c r="F174" s="5" t="s">
        <v>931</v>
      </c>
      <c r="G174" s="5" t="s">
        <v>521</v>
      </c>
      <c r="H174" s="5" t="s">
        <v>530</v>
      </c>
      <c r="I174" s="5">
        <v>3</v>
      </c>
      <c r="J174" s="5" t="s">
        <v>537</v>
      </c>
      <c r="K174" s="5" t="s">
        <v>522</v>
      </c>
      <c r="L174" s="5" t="s">
        <v>538</v>
      </c>
      <c r="M174" s="177">
        <f>7000000+2500000</f>
        <v>9500000</v>
      </c>
      <c r="N174" s="106">
        <f>4323333+1750000+3150000</f>
        <v>9223333</v>
      </c>
      <c r="O174" s="337"/>
      <c r="P174" s="105"/>
      <c r="Q174" s="177"/>
    </row>
    <row r="175" spans="2:19" s="3" customFormat="1" ht="24.95" customHeight="1" outlineLevel="2" x14ac:dyDescent="0.25">
      <c r="B175" s="5" t="s">
        <v>971</v>
      </c>
      <c r="C175" s="5" t="s">
        <v>992</v>
      </c>
      <c r="D175" s="104">
        <v>95997</v>
      </c>
      <c r="E175" s="5" t="s">
        <v>943</v>
      </c>
      <c r="F175" s="5" t="s">
        <v>931</v>
      </c>
      <c r="G175" s="5" t="s">
        <v>521</v>
      </c>
      <c r="H175" s="5"/>
      <c r="I175" s="5">
        <v>1</v>
      </c>
      <c r="J175" s="5" t="s">
        <v>539</v>
      </c>
      <c r="K175" s="5" t="s">
        <v>540</v>
      </c>
      <c r="L175" s="5" t="s">
        <v>541</v>
      </c>
      <c r="M175" s="177">
        <v>15000000</v>
      </c>
      <c r="N175" s="177">
        <v>15000000</v>
      </c>
      <c r="O175" s="326"/>
      <c r="P175" s="105"/>
      <c r="Q175" s="177"/>
    </row>
    <row r="176" spans="2:19" s="3" customFormat="1" ht="24.95" customHeight="1" outlineLevel="2" x14ac:dyDescent="0.25">
      <c r="B176" s="5" t="s">
        <v>971</v>
      </c>
      <c r="C176" s="5" t="s">
        <v>992</v>
      </c>
      <c r="D176" s="104">
        <v>9</v>
      </c>
      <c r="E176" s="5" t="s">
        <v>943</v>
      </c>
      <c r="F176" s="5" t="s">
        <v>931</v>
      </c>
      <c r="G176" s="5" t="s">
        <v>9190</v>
      </c>
      <c r="H176" s="5" t="s">
        <v>547</v>
      </c>
      <c r="I176" s="101">
        <v>1</v>
      </c>
      <c r="J176" s="5" t="s">
        <v>1305</v>
      </c>
      <c r="K176" s="101" t="s">
        <v>522</v>
      </c>
      <c r="L176" s="5" t="s">
        <v>9204</v>
      </c>
      <c r="M176" s="177">
        <v>26594545</v>
      </c>
      <c r="N176" s="177">
        <v>20504167</v>
      </c>
      <c r="O176" s="5" t="s">
        <v>9191</v>
      </c>
      <c r="P176" s="326" t="s">
        <v>9220</v>
      </c>
      <c r="Q176" s="177"/>
    </row>
    <row r="177" spans="2:18" s="3" customFormat="1" ht="49.5" customHeight="1" outlineLevel="2" x14ac:dyDescent="0.25">
      <c r="B177" s="5" t="s">
        <v>971</v>
      </c>
      <c r="C177" s="5" t="s">
        <v>992</v>
      </c>
      <c r="D177" s="104">
        <v>9</v>
      </c>
      <c r="E177" s="5" t="s">
        <v>943</v>
      </c>
      <c r="F177" s="5" t="s">
        <v>931</v>
      </c>
      <c r="G177" s="5" t="s">
        <v>521</v>
      </c>
      <c r="H177" s="5" t="s">
        <v>547</v>
      </c>
      <c r="I177" s="101">
        <v>1</v>
      </c>
      <c r="J177" s="5" t="s">
        <v>1305</v>
      </c>
      <c r="K177" s="101" t="s">
        <v>522</v>
      </c>
      <c r="L177" s="5" t="s">
        <v>9204</v>
      </c>
      <c r="M177" s="177">
        <f>288000000-14500000-29600000</f>
        <v>243900000</v>
      </c>
      <c r="N177" s="106">
        <f>263087526-20504167</f>
        <v>242583359</v>
      </c>
      <c r="O177" s="326" t="s">
        <v>9229</v>
      </c>
      <c r="P177" s="151" t="s">
        <v>9230</v>
      </c>
      <c r="Q177" s="177"/>
      <c r="R177" s="277"/>
    </row>
    <row r="178" spans="2:18" s="3" customFormat="1" ht="24.95" customHeight="1" outlineLevel="2" x14ac:dyDescent="0.25">
      <c r="B178" s="5" t="s">
        <v>971</v>
      </c>
      <c r="C178" s="5" t="s">
        <v>992</v>
      </c>
      <c r="D178" s="104">
        <v>96520</v>
      </c>
      <c r="E178" s="5" t="s">
        <v>943</v>
      </c>
      <c r="F178" s="5" t="s">
        <v>931</v>
      </c>
      <c r="G178" s="5"/>
      <c r="H178" s="5" t="s">
        <v>530</v>
      </c>
      <c r="I178" s="5">
        <v>1</v>
      </c>
      <c r="J178" s="5" t="s">
        <v>551</v>
      </c>
      <c r="K178" s="5" t="s">
        <v>522</v>
      </c>
      <c r="L178" s="5" t="s">
        <v>552</v>
      </c>
      <c r="M178" s="177">
        <v>22000000</v>
      </c>
      <c r="N178" s="106">
        <v>22000000</v>
      </c>
      <c r="O178" s="272"/>
      <c r="P178" s="105"/>
      <c r="Q178" s="177"/>
    </row>
    <row r="179" spans="2:18" s="3" customFormat="1" ht="27.75" customHeight="1" outlineLevel="2" x14ac:dyDescent="0.25">
      <c r="B179" s="5" t="s">
        <v>971</v>
      </c>
      <c r="C179" s="5" t="s">
        <v>992</v>
      </c>
      <c r="D179" s="104">
        <v>9</v>
      </c>
      <c r="E179" s="5" t="s">
        <v>1248</v>
      </c>
      <c r="F179" s="5" t="s">
        <v>1248</v>
      </c>
      <c r="G179" s="5"/>
      <c r="H179" s="5"/>
      <c r="I179" s="5"/>
      <c r="J179" s="5"/>
      <c r="K179" s="5"/>
      <c r="L179" s="5" t="s">
        <v>1309</v>
      </c>
      <c r="M179" s="177">
        <v>5000000</v>
      </c>
      <c r="N179" s="106"/>
      <c r="O179" s="5"/>
      <c r="P179" s="105"/>
      <c r="Q179" s="177"/>
    </row>
    <row r="180" spans="2:18" s="3" customFormat="1" ht="36.75" customHeight="1" outlineLevel="2" x14ac:dyDescent="0.25">
      <c r="B180" s="5" t="s">
        <v>971</v>
      </c>
      <c r="C180" s="5" t="s">
        <v>992</v>
      </c>
      <c r="D180" s="104">
        <v>92913</v>
      </c>
      <c r="E180" s="5" t="s">
        <v>1248</v>
      </c>
      <c r="F180" s="5" t="s">
        <v>1248</v>
      </c>
      <c r="G180" s="5" t="s">
        <v>9217</v>
      </c>
      <c r="H180" s="5"/>
      <c r="I180" s="5"/>
      <c r="J180" s="5"/>
      <c r="K180" s="5"/>
      <c r="L180" s="5" t="s">
        <v>1432</v>
      </c>
      <c r="M180" s="177">
        <f>56600000+2000000+12000000</f>
        <v>70600000</v>
      </c>
      <c r="N180" s="106">
        <v>26390000</v>
      </c>
      <c r="O180" s="326" t="s">
        <v>9219</v>
      </c>
      <c r="P180" s="105" t="s">
        <v>9218</v>
      </c>
      <c r="Q180" s="177"/>
    </row>
    <row r="181" spans="2:18" s="3" customFormat="1" ht="24.95" customHeight="1" outlineLevel="2" x14ac:dyDescent="0.25">
      <c r="B181" s="5" t="s">
        <v>971</v>
      </c>
      <c r="C181" s="5" t="s">
        <v>992</v>
      </c>
      <c r="D181" s="104">
        <v>9</v>
      </c>
      <c r="E181" s="5" t="s">
        <v>487</v>
      </c>
      <c r="F181" s="5" t="s">
        <v>932</v>
      </c>
      <c r="G181" s="5" t="s">
        <v>488</v>
      </c>
      <c r="H181" s="5" t="s">
        <v>489</v>
      </c>
      <c r="I181" s="5">
        <v>2</v>
      </c>
      <c r="J181" s="5" t="s">
        <v>500</v>
      </c>
      <c r="K181" s="5" t="s">
        <v>495</v>
      </c>
      <c r="L181" s="5" t="s">
        <v>501</v>
      </c>
      <c r="M181" s="177">
        <f>30000000+29900000</f>
        <v>59900000</v>
      </c>
      <c r="N181" s="106">
        <f>16735193+30000000</f>
        <v>46735193</v>
      </c>
      <c r="O181" s="346"/>
      <c r="P181" s="105"/>
      <c r="Q181" s="177"/>
    </row>
    <row r="182" spans="2:18" s="3" customFormat="1" ht="24.95" customHeight="1" outlineLevel="2" x14ac:dyDescent="0.25">
      <c r="B182" s="5" t="s">
        <v>971</v>
      </c>
      <c r="C182" s="5" t="s">
        <v>992</v>
      </c>
      <c r="D182" s="104">
        <v>93121</v>
      </c>
      <c r="E182" s="5" t="s">
        <v>487</v>
      </c>
      <c r="F182" s="5" t="s">
        <v>932</v>
      </c>
      <c r="G182" s="5" t="s">
        <v>488</v>
      </c>
      <c r="H182" s="5"/>
      <c r="I182" s="5"/>
      <c r="J182" s="5"/>
      <c r="K182" s="5" t="s">
        <v>9206</v>
      </c>
      <c r="L182" s="5"/>
      <c r="M182" s="177">
        <v>3600000</v>
      </c>
      <c r="N182" s="106"/>
      <c r="O182" s="326" t="s">
        <v>9227</v>
      </c>
      <c r="P182" s="105" t="s">
        <v>9228</v>
      </c>
      <c r="Q182" s="177"/>
    </row>
    <row r="183" spans="2:18" s="3" customFormat="1" ht="24.95" customHeight="1" outlineLevel="2" x14ac:dyDescent="0.25">
      <c r="B183" s="5" t="s">
        <v>971</v>
      </c>
      <c r="C183" s="5" t="s">
        <v>992</v>
      </c>
      <c r="D183" s="104">
        <v>9</v>
      </c>
      <c r="E183" s="5" t="s">
        <v>1435</v>
      </c>
      <c r="F183" s="5" t="s">
        <v>1436</v>
      </c>
      <c r="G183" s="5" t="s">
        <v>1434</v>
      </c>
      <c r="H183" s="5"/>
      <c r="I183" s="5"/>
      <c r="J183" s="5"/>
      <c r="K183" s="5"/>
      <c r="L183" s="5"/>
      <c r="M183" s="177">
        <v>15100000</v>
      </c>
      <c r="N183" s="106">
        <v>15100000</v>
      </c>
      <c r="O183" s="104"/>
      <c r="P183" s="105"/>
      <c r="Q183" s="177"/>
    </row>
    <row r="184" spans="2:18" s="3" customFormat="1" ht="24.95" customHeight="1" outlineLevel="2" x14ac:dyDescent="0.25">
      <c r="B184" s="5" t="s">
        <v>971</v>
      </c>
      <c r="C184" s="5" t="s">
        <v>992</v>
      </c>
      <c r="D184" s="5">
        <v>92913</v>
      </c>
      <c r="E184" s="5" t="s">
        <v>710</v>
      </c>
      <c r="F184" s="5" t="s">
        <v>711</v>
      </c>
      <c r="G184" s="5" t="s">
        <v>712</v>
      </c>
      <c r="H184" s="5"/>
      <c r="I184" s="5"/>
      <c r="J184" s="5"/>
      <c r="K184" s="5" t="s">
        <v>495</v>
      </c>
      <c r="L184" s="5" t="s">
        <v>718</v>
      </c>
      <c r="M184" s="177">
        <f>40000000+10000000-34000000</f>
        <v>16000000</v>
      </c>
      <c r="N184" s="106">
        <v>8650839</v>
      </c>
      <c r="O184" s="326" t="s">
        <v>9221</v>
      </c>
      <c r="P184" s="346" t="s">
        <v>9207</v>
      </c>
      <c r="Q184" s="177"/>
      <c r="R184" s="277"/>
    </row>
    <row r="185" spans="2:18" s="3" customFormat="1" ht="24.95" customHeight="1" outlineLevel="1" x14ac:dyDescent="0.25">
      <c r="B185" s="5"/>
      <c r="C185" s="1" t="s">
        <v>1262</v>
      </c>
      <c r="D185" s="104"/>
      <c r="E185" s="5"/>
      <c r="F185" s="5"/>
      <c r="G185" s="5"/>
      <c r="H185" s="5"/>
      <c r="I185" s="5"/>
      <c r="J185" s="5"/>
      <c r="K185" s="5"/>
      <c r="L185" s="5"/>
      <c r="M185" s="178">
        <f>SUBTOTAL(9,M171:M184)</f>
        <v>533194545</v>
      </c>
      <c r="N185" s="280">
        <f>SUBTOTAL(9,N171:N184)</f>
        <v>452186891</v>
      </c>
      <c r="O185" s="326"/>
      <c r="P185" s="151"/>
      <c r="Q185" s="177"/>
    </row>
    <row r="186" spans="2:18" s="3" customFormat="1" ht="24.95" customHeight="1" outlineLevel="2" x14ac:dyDescent="0.25">
      <c r="B186" s="5" t="s">
        <v>971</v>
      </c>
      <c r="C186" s="5" t="s">
        <v>1008</v>
      </c>
      <c r="D186" s="5"/>
      <c r="E186" s="5" t="s">
        <v>710</v>
      </c>
      <c r="F186" s="5" t="s">
        <v>711</v>
      </c>
      <c r="G186" s="5" t="s">
        <v>712</v>
      </c>
      <c r="H186" s="5"/>
      <c r="I186" s="5"/>
      <c r="J186" s="5"/>
      <c r="K186" s="5" t="s">
        <v>495</v>
      </c>
      <c r="L186" s="5" t="s">
        <v>1180</v>
      </c>
      <c r="M186" s="177">
        <f>25000000+20000000</f>
        <v>45000000</v>
      </c>
      <c r="N186" s="106">
        <v>33003577</v>
      </c>
      <c r="O186" s="326" t="s">
        <v>9221</v>
      </c>
      <c r="P186" s="326" t="s">
        <v>9187</v>
      </c>
      <c r="Q186" s="177"/>
      <c r="R186" s="277"/>
    </row>
    <row r="187" spans="2:18" s="3" customFormat="1" ht="24.95" customHeight="1" outlineLevel="2" x14ac:dyDescent="0.25">
      <c r="B187" s="5" t="s">
        <v>971</v>
      </c>
      <c r="C187" s="5" t="s">
        <v>1008</v>
      </c>
      <c r="D187" s="104"/>
      <c r="E187" s="5" t="s">
        <v>1267</v>
      </c>
      <c r="F187" s="5"/>
      <c r="G187" s="5"/>
      <c r="H187" s="5"/>
      <c r="I187" s="5"/>
      <c r="J187" s="5"/>
      <c r="K187" s="5"/>
      <c r="L187" s="5"/>
      <c r="M187" s="177">
        <f>45000000+20000000</f>
        <v>65000000</v>
      </c>
      <c r="N187" s="106">
        <v>42628983</v>
      </c>
      <c r="O187" s="326" t="s">
        <v>9221</v>
      </c>
      <c r="P187" s="326" t="s">
        <v>9187</v>
      </c>
      <c r="Q187" s="177"/>
      <c r="R187" s="277"/>
    </row>
    <row r="188" spans="2:18" s="3" customFormat="1" ht="24.95" customHeight="1" outlineLevel="1" x14ac:dyDescent="0.25">
      <c r="B188" s="5"/>
      <c r="C188" s="1" t="s">
        <v>1263</v>
      </c>
      <c r="D188" s="104"/>
      <c r="E188" s="5"/>
      <c r="F188" s="5"/>
      <c r="G188" s="5"/>
      <c r="H188" s="5"/>
      <c r="I188" s="5"/>
      <c r="J188" s="1"/>
      <c r="K188" s="5"/>
      <c r="L188" s="5"/>
      <c r="M188" s="178">
        <f>SUBTOTAL(9,M186:M187)</f>
        <v>110000000</v>
      </c>
      <c r="N188" s="280">
        <f>SUBTOTAL(9,N186:N187)</f>
        <v>75632560</v>
      </c>
      <c r="O188" s="326"/>
      <c r="P188" s="151"/>
      <c r="Q188" s="177"/>
    </row>
    <row r="189" spans="2:18" s="3" customFormat="1" ht="24.95" customHeight="1" outlineLevel="2" x14ac:dyDescent="0.25">
      <c r="B189" s="5" t="s">
        <v>984</v>
      </c>
      <c r="C189" s="5" t="s">
        <v>985</v>
      </c>
      <c r="D189" s="104"/>
      <c r="E189" s="5" t="s">
        <v>943</v>
      </c>
      <c r="F189" s="5" t="s">
        <v>931</v>
      </c>
      <c r="G189" s="5" t="s">
        <v>521</v>
      </c>
      <c r="H189" s="101" t="s">
        <v>542</v>
      </c>
      <c r="I189" s="101">
        <v>1</v>
      </c>
      <c r="J189" s="5" t="s">
        <v>543</v>
      </c>
      <c r="K189" s="101" t="s">
        <v>522</v>
      </c>
      <c r="L189" s="5" t="s">
        <v>544</v>
      </c>
      <c r="M189" s="177">
        <v>2600000</v>
      </c>
      <c r="N189" s="106"/>
      <c r="O189" s="5"/>
      <c r="P189" s="151"/>
      <c r="Q189" s="177"/>
    </row>
    <row r="190" spans="2:18" s="3" customFormat="1" ht="24.95" customHeight="1" outlineLevel="2" x14ac:dyDescent="0.25">
      <c r="B190" s="5" t="s">
        <v>984</v>
      </c>
      <c r="C190" s="5" t="s">
        <v>985</v>
      </c>
      <c r="D190" s="104"/>
      <c r="E190" s="5" t="s">
        <v>943</v>
      </c>
      <c r="F190" s="5" t="s">
        <v>931</v>
      </c>
      <c r="G190" s="5" t="s">
        <v>521</v>
      </c>
      <c r="H190" s="101" t="s">
        <v>542</v>
      </c>
      <c r="I190" s="101">
        <v>1</v>
      </c>
      <c r="J190" s="5" t="s">
        <v>545</v>
      </c>
      <c r="K190" s="101" t="s">
        <v>522</v>
      </c>
      <c r="L190" s="5" t="s">
        <v>546</v>
      </c>
      <c r="M190" s="177">
        <v>2600000</v>
      </c>
      <c r="N190" s="106">
        <v>2600000</v>
      </c>
      <c r="O190" s="5"/>
      <c r="P190" s="151"/>
      <c r="Q190" s="177"/>
    </row>
    <row r="191" spans="2:18" s="3" customFormat="1" ht="24.95" customHeight="1" outlineLevel="2" x14ac:dyDescent="0.25">
      <c r="B191" s="5" t="s">
        <v>984</v>
      </c>
      <c r="C191" s="5" t="s">
        <v>985</v>
      </c>
      <c r="D191" s="5"/>
      <c r="E191" s="5" t="s">
        <v>941</v>
      </c>
      <c r="F191" s="5" t="s">
        <v>247</v>
      </c>
      <c r="G191" s="5" t="s">
        <v>201</v>
      </c>
      <c r="H191" s="5" t="s">
        <v>286</v>
      </c>
      <c r="I191" s="5">
        <v>1</v>
      </c>
      <c r="J191" s="5" t="s">
        <v>287</v>
      </c>
      <c r="K191" s="5" t="s">
        <v>16</v>
      </c>
      <c r="L191" s="5" t="s">
        <v>288</v>
      </c>
      <c r="M191" s="177">
        <v>6000000</v>
      </c>
      <c r="N191" s="106">
        <v>5980000</v>
      </c>
      <c r="O191" s="5"/>
      <c r="P191" s="151"/>
      <c r="Q191" s="177"/>
    </row>
    <row r="192" spans="2:18" s="3" customFormat="1" ht="24.95" customHeight="1" outlineLevel="2" x14ac:dyDescent="0.25">
      <c r="B192" s="5" t="s">
        <v>984</v>
      </c>
      <c r="C192" s="5" t="s">
        <v>985</v>
      </c>
      <c r="D192" s="104"/>
      <c r="E192" s="5" t="s">
        <v>940</v>
      </c>
      <c r="F192" s="5" t="s">
        <v>641</v>
      </c>
      <c r="G192" s="101" t="s">
        <v>623</v>
      </c>
      <c r="H192" s="5" t="s">
        <v>1269</v>
      </c>
      <c r="I192" s="5"/>
      <c r="J192" s="5"/>
      <c r="K192" s="5"/>
      <c r="L192" s="5" t="s">
        <v>1270</v>
      </c>
      <c r="M192" s="177">
        <f>+(1160000*1.15*5)</f>
        <v>6670000</v>
      </c>
      <c r="N192" s="106">
        <v>6500000</v>
      </c>
      <c r="O192" s="5"/>
      <c r="P192" s="151"/>
      <c r="Q192" s="177"/>
    </row>
    <row r="193" spans="1:17" s="3" customFormat="1" ht="24.95" customHeight="1" outlineLevel="2" x14ac:dyDescent="0.25">
      <c r="B193" s="5" t="s">
        <v>984</v>
      </c>
      <c r="C193" s="5" t="s">
        <v>985</v>
      </c>
      <c r="D193" s="104"/>
      <c r="E193" s="5" t="s">
        <v>1268</v>
      </c>
      <c r="F193" s="5"/>
      <c r="G193" s="101"/>
      <c r="H193" s="5"/>
      <c r="I193" s="5"/>
      <c r="J193" s="5"/>
      <c r="K193" s="5"/>
      <c r="L193" s="5"/>
      <c r="M193" s="177">
        <v>15000000</v>
      </c>
      <c r="N193" s="106"/>
      <c r="O193" s="5"/>
      <c r="P193" s="151"/>
      <c r="Q193" s="177"/>
    </row>
    <row r="194" spans="1:17" s="3" customFormat="1" ht="24.95" customHeight="1" outlineLevel="2" x14ac:dyDescent="0.25">
      <c r="B194" s="5" t="s">
        <v>984</v>
      </c>
      <c r="C194" s="5" t="s">
        <v>985</v>
      </c>
      <c r="D194" s="104"/>
      <c r="E194" s="5" t="s">
        <v>912</v>
      </c>
      <c r="F194" s="5" t="s">
        <v>913</v>
      </c>
      <c r="G194" s="5" t="s">
        <v>919</v>
      </c>
      <c r="H194" s="5" t="s">
        <v>920</v>
      </c>
      <c r="I194" s="5" t="s">
        <v>875</v>
      </c>
      <c r="J194" s="5" t="s">
        <v>919</v>
      </c>
      <c r="K194" s="5" t="s">
        <v>917</v>
      </c>
      <c r="L194" s="5" t="s">
        <v>921</v>
      </c>
      <c r="M194" s="177">
        <v>12775925</v>
      </c>
      <c r="N194" s="106">
        <v>12148681</v>
      </c>
      <c r="O194" s="5"/>
      <c r="P194" s="151"/>
      <c r="Q194" s="177"/>
    </row>
    <row r="195" spans="1:17" s="3" customFormat="1" ht="24.95" customHeight="1" outlineLevel="2" x14ac:dyDescent="0.25">
      <c r="A195" s="4"/>
      <c r="B195" s="5" t="s">
        <v>984</v>
      </c>
      <c r="C195" s="5" t="s">
        <v>985</v>
      </c>
      <c r="D195" s="104"/>
      <c r="E195" s="5" t="s">
        <v>912</v>
      </c>
      <c r="F195" s="5" t="s">
        <v>913</v>
      </c>
      <c r="G195" s="5" t="s">
        <v>919</v>
      </c>
      <c r="H195" s="5" t="s">
        <v>922</v>
      </c>
      <c r="I195" s="5" t="s">
        <v>875</v>
      </c>
      <c r="J195" s="5" t="s">
        <v>919</v>
      </c>
      <c r="K195" s="5" t="s">
        <v>917</v>
      </c>
      <c r="L195" s="5"/>
      <c r="M195" s="177">
        <v>5200000</v>
      </c>
      <c r="N195" s="106">
        <v>3900000</v>
      </c>
      <c r="O195" s="5"/>
      <c r="P195" s="151"/>
      <c r="Q195" s="177"/>
    </row>
    <row r="196" spans="1:17" s="3" customFormat="1" ht="24.95" customHeight="1" outlineLevel="1" x14ac:dyDescent="0.25">
      <c r="A196" s="4"/>
      <c r="B196" s="5"/>
      <c r="C196" s="1" t="s">
        <v>1264</v>
      </c>
      <c r="D196" s="104"/>
      <c r="E196" s="5"/>
      <c r="F196" s="5"/>
      <c r="G196" s="5"/>
      <c r="H196" s="5"/>
      <c r="I196" s="5"/>
      <c r="J196" s="5"/>
      <c r="K196" s="5"/>
      <c r="L196" s="5"/>
      <c r="M196" s="178">
        <f>SUBTOTAL(9,M189:M195)</f>
        <v>50845925</v>
      </c>
      <c r="N196" s="280">
        <f>SUBTOTAL(9,N189:N195)</f>
        <v>31128681</v>
      </c>
      <c r="O196" s="5"/>
      <c r="P196" s="151"/>
      <c r="Q196" s="177"/>
    </row>
    <row r="197" spans="1:17" s="3" customFormat="1" ht="24.95" customHeight="1" outlineLevel="1" x14ac:dyDescent="0.25">
      <c r="A197" s="4"/>
      <c r="B197" s="5" t="s">
        <v>996</v>
      </c>
      <c r="C197" s="5" t="s">
        <v>601</v>
      </c>
      <c r="D197" s="104"/>
      <c r="E197" s="5" t="s">
        <v>587</v>
      </c>
      <c r="F197" s="5" t="s">
        <v>588</v>
      </c>
      <c r="G197" s="5"/>
      <c r="H197" s="5" t="s">
        <v>599</v>
      </c>
      <c r="I197" s="5">
        <v>12</v>
      </c>
      <c r="J197" s="5" t="s">
        <v>599</v>
      </c>
      <c r="K197" s="5" t="s">
        <v>336</v>
      </c>
      <c r="L197" s="5" t="s">
        <v>600</v>
      </c>
      <c r="M197" s="177">
        <f>70000000+20622900</f>
        <v>90622900</v>
      </c>
      <c r="N197" s="106">
        <v>44767857</v>
      </c>
      <c r="O197" s="5"/>
      <c r="P197" s="151"/>
      <c r="Q197" s="177"/>
    </row>
    <row r="198" spans="1:17" ht="24.95" customHeight="1" outlineLevel="2" x14ac:dyDescent="0.25">
      <c r="B198" s="5" t="s">
        <v>996</v>
      </c>
      <c r="C198" s="5" t="s">
        <v>1424</v>
      </c>
      <c r="D198" s="104"/>
      <c r="E198" s="5" t="s">
        <v>587</v>
      </c>
      <c r="F198" s="5" t="s">
        <v>588</v>
      </c>
      <c r="G198" s="5"/>
      <c r="H198" s="5" t="s">
        <v>1425</v>
      </c>
      <c r="I198" s="5"/>
      <c r="J198" s="5"/>
      <c r="K198" s="5"/>
      <c r="L198" s="5"/>
      <c r="M198" s="177">
        <f>130000000-29622900</f>
        <v>100377100</v>
      </c>
      <c r="N198" s="106">
        <v>100377100</v>
      </c>
      <c r="O198" s="5"/>
      <c r="P198" s="151"/>
      <c r="Q198" s="177"/>
    </row>
    <row r="199" spans="1:17" s="4" customFormat="1" ht="24.95" customHeight="1" outlineLevel="1" x14ac:dyDescent="0.25">
      <c r="B199" s="5"/>
      <c r="C199" s="1" t="s">
        <v>996</v>
      </c>
      <c r="D199" s="104"/>
      <c r="E199" s="5"/>
      <c r="F199" s="5"/>
      <c r="G199" s="5"/>
      <c r="H199" s="5"/>
      <c r="I199" s="5"/>
      <c r="J199" s="5"/>
      <c r="K199" s="5"/>
      <c r="L199" s="5"/>
      <c r="M199" s="178">
        <f>+M198+M197</f>
        <v>191000000</v>
      </c>
      <c r="N199" s="280">
        <f>+N198+N197</f>
        <v>145144957</v>
      </c>
      <c r="O199" s="5"/>
      <c r="P199" s="151"/>
      <c r="Q199" s="177"/>
    </row>
    <row r="200" spans="1:17" s="4" customFormat="1" ht="24.95" customHeight="1" outlineLevel="2" x14ac:dyDescent="0.25">
      <c r="B200" s="5" t="s">
        <v>996</v>
      </c>
      <c r="C200" s="5" t="s">
        <v>994</v>
      </c>
      <c r="D200" s="104"/>
      <c r="E200" s="5" t="s">
        <v>1268</v>
      </c>
      <c r="F200" s="5" t="s">
        <v>1268</v>
      </c>
      <c r="G200" s="5"/>
      <c r="H200" s="5"/>
      <c r="I200" s="5"/>
      <c r="J200" s="5"/>
      <c r="K200" s="5"/>
      <c r="L200" s="5"/>
      <c r="M200" s="177">
        <f>1800000-23200+9000000</f>
        <v>10776800</v>
      </c>
      <c r="N200" s="106">
        <v>1485510</v>
      </c>
      <c r="O200" s="5"/>
      <c r="P200" s="151"/>
      <c r="Q200" s="177"/>
    </row>
    <row r="201" spans="1:17" ht="24.95" customHeight="1" outlineLevel="2" x14ac:dyDescent="0.25">
      <c r="B201" s="5" t="s">
        <v>996</v>
      </c>
      <c r="C201" s="5" t="s">
        <v>994</v>
      </c>
      <c r="D201" s="5"/>
      <c r="E201" s="5" t="s">
        <v>710</v>
      </c>
      <c r="F201" s="5" t="s">
        <v>711</v>
      </c>
      <c r="G201" s="5" t="s">
        <v>719</v>
      </c>
      <c r="H201" s="5"/>
      <c r="I201" s="5"/>
      <c r="J201" s="5"/>
      <c r="K201" s="5" t="s">
        <v>495</v>
      </c>
      <c r="L201" s="5" t="s">
        <v>1423</v>
      </c>
      <c r="M201" s="177">
        <f>1028000+23200</f>
        <v>1051200</v>
      </c>
      <c r="N201" s="106">
        <v>843700</v>
      </c>
      <c r="O201" s="326"/>
      <c r="P201" s="151"/>
      <c r="Q201" s="177"/>
    </row>
    <row r="202" spans="1:17" s="4" customFormat="1" ht="24.95" customHeight="1" outlineLevel="1" x14ac:dyDescent="0.25">
      <c r="B202" s="5"/>
      <c r="C202" s="1" t="s">
        <v>1265</v>
      </c>
      <c r="D202" s="104"/>
      <c r="E202" s="5"/>
      <c r="F202" s="5"/>
      <c r="G202" s="5"/>
      <c r="H202" s="5"/>
      <c r="I202" s="5"/>
      <c r="J202" s="5"/>
      <c r="K202" s="5"/>
      <c r="L202" s="5"/>
      <c r="M202" s="178">
        <f>SUBTOTAL(9,M200:M201)</f>
        <v>11828000</v>
      </c>
      <c r="N202" s="280">
        <f>SUBTOTAL(9,N200:N201)</f>
        <v>2329210</v>
      </c>
      <c r="O202" s="5" t="s">
        <v>9191</v>
      </c>
      <c r="P202" s="151"/>
      <c r="Q202" s="177"/>
    </row>
    <row r="203" spans="1:17" s="4" customFormat="1" ht="39" customHeight="1" outlineLevel="1" x14ac:dyDescent="0.25">
      <c r="B203" s="5" t="s">
        <v>1271</v>
      </c>
      <c r="C203" s="5" t="s">
        <v>1311</v>
      </c>
      <c r="D203" s="104">
        <v>3229101</v>
      </c>
      <c r="E203" s="5" t="s">
        <v>670</v>
      </c>
      <c r="F203" s="5" t="s">
        <v>936</v>
      </c>
      <c r="G203" s="5" t="s">
        <v>220</v>
      </c>
      <c r="H203" s="5" t="s">
        <v>685</v>
      </c>
      <c r="I203" s="5">
        <v>1</v>
      </c>
      <c r="J203" s="5" t="s">
        <v>225</v>
      </c>
      <c r="K203" s="5" t="s">
        <v>222</v>
      </c>
      <c r="L203" s="5" t="s">
        <v>686</v>
      </c>
      <c r="M203" s="106">
        <v>60000000</v>
      </c>
      <c r="N203" s="106">
        <v>60000000</v>
      </c>
      <c r="O203" s="326" t="s">
        <v>9221</v>
      </c>
      <c r="P203" s="151" t="s">
        <v>9224</v>
      </c>
      <c r="Q203" s="177"/>
    </row>
    <row r="204" spans="1:17" s="4" customFormat="1" ht="39" customHeight="1" outlineLevel="1" x14ac:dyDescent="0.25">
      <c r="B204" s="5" t="s">
        <v>1271</v>
      </c>
      <c r="C204" s="5" t="s">
        <v>1311</v>
      </c>
      <c r="D204" s="104">
        <v>3812104</v>
      </c>
      <c r="E204" s="5" t="s">
        <v>604</v>
      </c>
      <c r="F204" s="5" t="s">
        <v>9209</v>
      </c>
      <c r="G204" s="5" t="s">
        <v>9211</v>
      </c>
      <c r="H204" s="5"/>
      <c r="I204" s="5"/>
      <c r="J204" s="5"/>
      <c r="K204" s="5"/>
      <c r="L204" s="5" t="s">
        <v>9210</v>
      </c>
      <c r="M204" s="106">
        <v>250000000</v>
      </c>
      <c r="N204" s="106"/>
      <c r="O204" s="5" t="s">
        <v>9191</v>
      </c>
      <c r="P204" s="151" t="s">
        <v>9208</v>
      </c>
      <c r="Q204" s="177"/>
    </row>
    <row r="205" spans="1:17" s="4" customFormat="1" ht="24.95" customHeight="1" outlineLevel="1" x14ac:dyDescent="0.25">
      <c r="B205" s="5" t="s">
        <v>964</v>
      </c>
      <c r="C205" s="5" t="s">
        <v>965</v>
      </c>
      <c r="D205" s="104">
        <v>45250</v>
      </c>
      <c r="E205" s="5" t="s">
        <v>553</v>
      </c>
      <c r="F205" s="5" t="s">
        <v>937</v>
      </c>
      <c r="G205" s="5" t="s">
        <v>9212</v>
      </c>
      <c r="H205" s="5"/>
      <c r="I205" s="5"/>
      <c r="J205" s="5"/>
      <c r="K205" s="5" t="s">
        <v>1005</v>
      </c>
      <c r="L205" s="5" t="s">
        <v>1005</v>
      </c>
      <c r="M205" s="177">
        <f>1800210000+297000000</f>
        <v>2097210000</v>
      </c>
      <c r="N205" s="106">
        <v>1795022008.6400001</v>
      </c>
      <c r="O205" s="5" t="s">
        <v>9191</v>
      </c>
      <c r="P205" s="151" t="s">
        <v>9213</v>
      </c>
      <c r="Q205" s="177"/>
    </row>
    <row r="206" spans="1:17" s="4" customFormat="1" ht="24.95" customHeight="1" outlineLevel="1" x14ac:dyDescent="0.25">
      <c r="B206" s="5" t="s">
        <v>1271</v>
      </c>
      <c r="C206" s="5" t="s">
        <v>1272</v>
      </c>
      <c r="D206" s="104">
        <v>5</v>
      </c>
      <c r="E206" s="5" t="s">
        <v>733</v>
      </c>
      <c r="F206" s="5" t="s">
        <v>734</v>
      </c>
      <c r="G206" s="5" t="s">
        <v>9214</v>
      </c>
      <c r="H206" s="5" t="s">
        <v>874</v>
      </c>
      <c r="I206" s="5" t="s">
        <v>875</v>
      </c>
      <c r="J206" s="5" t="s">
        <v>876</v>
      </c>
      <c r="K206" s="5" t="s">
        <v>877</v>
      </c>
      <c r="L206" s="5" t="s">
        <v>878</v>
      </c>
      <c r="M206" s="177">
        <f>220000000+2108762529</f>
        <v>2328762529</v>
      </c>
      <c r="N206" s="332">
        <v>0</v>
      </c>
      <c r="O206" s="5" t="s">
        <v>9191</v>
      </c>
      <c r="P206" s="5" t="s">
        <v>9215</v>
      </c>
      <c r="Q206" s="177"/>
    </row>
    <row r="207" spans="1:17" s="4" customFormat="1" ht="24.95" customHeight="1" outlineLevel="1" x14ac:dyDescent="0.25">
      <c r="B207" s="5" t="s">
        <v>1271</v>
      </c>
      <c r="C207" s="5" t="s">
        <v>9223</v>
      </c>
      <c r="D207" s="104">
        <v>73312</v>
      </c>
      <c r="E207" s="5" t="s">
        <v>670</v>
      </c>
      <c r="F207" s="5" t="s">
        <v>936</v>
      </c>
      <c r="G207" s="5" t="s">
        <v>220</v>
      </c>
      <c r="H207" s="5"/>
      <c r="I207" s="5"/>
      <c r="J207" s="5"/>
      <c r="K207" s="5"/>
      <c r="L207" s="5" t="s">
        <v>963</v>
      </c>
      <c r="M207" s="106">
        <v>40000000</v>
      </c>
      <c r="N207" s="332"/>
      <c r="O207" s="326" t="s">
        <v>9221</v>
      </c>
      <c r="P207" s="177" t="s">
        <v>9225</v>
      </c>
      <c r="Q207" s="177"/>
    </row>
    <row r="208" spans="1:17" s="4" customFormat="1" ht="24.95" customHeight="1" outlineLevel="1" x14ac:dyDescent="0.25">
      <c r="B208" s="5" t="s">
        <v>1271</v>
      </c>
      <c r="C208" s="5" t="s">
        <v>1273</v>
      </c>
      <c r="D208" s="104"/>
      <c r="E208" s="5" t="s">
        <v>941</v>
      </c>
      <c r="F208" s="5"/>
      <c r="G208" s="5" t="s">
        <v>9212</v>
      </c>
      <c r="H208" s="5"/>
      <c r="I208" s="5"/>
      <c r="J208" s="5"/>
      <c r="K208" s="5"/>
      <c r="L208" s="5" t="s">
        <v>1005</v>
      </c>
      <c r="M208" s="177">
        <f>50000000+474626855+153000000</f>
        <v>677626855</v>
      </c>
      <c r="N208" s="106">
        <v>335737700</v>
      </c>
      <c r="O208" s="5" t="s">
        <v>9191</v>
      </c>
      <c r="P208" s="151" t="s">
        <v>9216</v>
      </c>
      <c r="Q208" s="177"/>
    </row>
    <row r="209" spans="2:18" s="4" customFormat="1" ht="24.95" customHeight="1" outlineLevel="1" x14ac:dyDescent="0.25">
      <c r="B209" s="5" t="s">
        <v>1271</v>
      </c>
      <c r="C209" s="5" t="s">
        <v>1274</v>
      </c>
      <c r="D209" s="104"/>
      <c r="E209" s="5" t="s">
        <v>1248</v>
      </c>
      <c r="F209" s="5"/>
      <c r="G209" s="5" t="s">
        <v>1306</v>
      </c>
      <c r="H209" s="5"/>
      <c r="I209" s="5"/>
      <c r="J209" s="5"/>
      <c r="K209" s="5"/>
      <c r="L209" s="5" t="s">
        <v>1005</v>
      </c>
      <c r="M209" s="177">
        <v>150000000</v>
      </c>
      <c r="N209" s="106">
        <v>50190281</v>
      </c>
      <c r="O209" s="104"/>
      <c r="P209" s="151"/>
      <c r="Q209" s="177"/>
    </row>
    <row r="210" spans="2:18" ht="24.95" customHeight="1" x14ac:dyDescent="0.25">
      <c r="Q210" s="177"/>
      <c r="R210" s="270"/>
    </row>
    <row r="211" spans="2:18" ht="24.95" customHeight="1" x14ac:dyDescent="0.25">
      <c r="M211" s="179">
        <f>+M204+Q206+153000000</f>
        <v>403000000</v>
      </c>
      <c r="N211" s="152">
        <v>2808762529</v>
      </c>
      <c r="Q211" s="177"/>
      <c r="R211" s="270"/>
    </row>
    <row r="212" spans="2:18" ht="24.95" customHeight="1" x14ac:dyDescent="0.25">
      <c r="Q212" s="177"/>
    </row>
    <row r="213" spans="2:18" ht="24.95" customHeight="1" x14ac:dyDescent="0.25">
      <c r="N213" s="4"/>
    </row>
    <row r="214" spans="2:18" ht="24.95" customHeight="1" x14ac:dyDescent="0.25">
      <c r="Q214" s="278"/>
    </row>
    <row r="215" spans="2:18" ht="24.95" customHeight="1" x14ac:dyDescent="0.25">
      <c r="N215" s="4"/>
    </row>
    <row r="216" spans="2:18" ht="24.95" customHeight="1" x14ac:dyDescent="0.25">
      <c r="N216" s="4"/>
    </row>
    <row r="217" spans="2:18" ht="24.95" customHeight="1" x14ac:dyDescent="0.25">
      <c r="N217" s="4"/>
    </row>
    <row r="218" spans="2:18" ht="24.95" customHeight="1" x14ac:dyDescent="0.25">
      <c r="N218" s="4"/>
    </row>
    <row r="219" spans="2:18" ht="24.95" customHeight="1" x14ac:dyDescent="0.25">
      <c r="N219" s="4"/>
    </row>
    <row r="220" spans="2:18" ht="24.95" customHeight="1" x14ac:dyDescent="0.25">
      <c r="N220" s="4"/>
    </row>
    <row r="221" spans="2:18" ht="24.95" customHeight="1" x14ac:dyDescent="0.25">
      <c r="N221" s="4"/>
    </row>
    <row r="222" spans="2:18" ht="24.95" customHeight="1" x14ac:dyDescent="0.25">
      <c r="N222" s="4"/>
    </row>
    <row r="223" spans="2:18" ht="24.95" customHeight="1" x14ac:dyDescent="0.25">
      <c r="N223" s="4"/>
    </row>
    <row r="224" spans="2:18" ht="24.95" customHeight="1" x14ac:dyDescent="0.25">
      <c r="N224" s="4"/>
    </row>
    <row r="225" spans="14:14" ht="24.95" customHeight="1" x14ac:dyDescent="0.25">
      <c r="N225" s="4"/>
    </row>
    <row r="226" spans="14:14" ht="24.95" customHeight="1" x14ac:dyDescent="0.25">
      <c r="N226" s="4"/>
    </row>
    <row r="227" spans="14:14" ht="24.95" customHeight="1" x14ac:dyDescent="0.25">
      <c r="N227" s="4"/>
    </row>
    <row r="228" spans="14:14" ht="24.95" customHeight="1" x14ac:dyDescent="0.25">
      <c r="N228" s="4"/>
    </row>
    <row r="229" spans="14:14" ht="24.95" customHeight="1" x14ac:dyDescent="0.25">
      <c r="N229" s="4"/>
    </row>
    <row r="230" spans="14:14" ht="24.95" customHeight="1" x14ac:dyDescent="0.25">
      <c r="N230" s="4"/>
    </row>
    <row r="231" spans="14:14" ht="24.95" customHeight="1" x14ac:dyDescent="0.25">
      <c r="N231" s="4"/>
    </row>
    <row r="232" spans="14:14" ht="24.95" customHeight="1" x14ac:dyDescent="0.25">
      <c r="N232" s="4"/>
    </row>
    <row r="233" spans="14:14" ht="24.95" customHeight="1" x14ac:dyDescent="0.25">
      <c r="N233" s="4"/>
    </row>
    <row r="234" spans="14:14" ht="24.95" customHeight="1" x14ac:dyDescent="0.25">
      <c r="N234" s="4"/>
    </row>
    <row r="235" spans="14:14" ht="24.95" customHeight="1" x14ac:dyDescent="0.25">
      <c r="N235" s="4"/>
    </row>
    <row r="236" spans="14:14" ht="24.95" customHeight="1" x14ac:dyDescent="0.25">
      <c r="N236" s="4"/>
    </row>
    <row r="237" spans="14:14" ht="24.95" customHeight="1" x14ac:dyDescent="0.25">
      <c r="N237" s="4"/>
    </row>
    <row r="238" spans="14:14" ht="24.95" customHeight="1" x14ac:dyDescent="0.25">
      <c r="N238" s="4"/>
    </row>
    <row r="239" spans="14:14" ht="24.95" customHeight="1" x14ac:dyDescent="0.25">
      <c r="N239" s="4"/>
    </row>
    <row r="240" spans="14:14" ht="24.95" customHeight="1" x14ac:dyDescent="0.25">
      <c r="N240" s="4"/>
    </row>
    <row r="241" spans="14:14" ht="24.95" customHeight="1" x14ac:dyDescent="0.25">
      <c r="N241" s="4"/>
    </row>
    <row r="242" spans="14:14" ht="24.95" customHeight="1" x14ac:dyDescent="0.25">
      <c r="N242" s="4"/>
    </row>
    <row r="243" spans="14:14" ht="24.95" customHeight="1" x14ac:dyDescent="0.25">
      <c r="N243" s="4"/>
    </row>
    <row r="244" spans="14:14" ht="24.95" customHeight="1" x14ac:dyDescent="0.25">
      <c r="N244" s="4"/>
    </row>
    <row r="245" spans="14:14" ht="24.95" customHeight="1" x14ac:dyDescent="0.25">
      <c r="N245" s="4"/>
    </row>
    <row r="246" spans="14:14" ht="24.95" customHeight="1" x14ac:dyDescent="0.25">
      <c r="N246" s="4"/>
    </row>
    <row r="247" spans="14:14" ht="24.95" customHeight="1" x14ac:dyDescent="0.25">
      <c r="N247" s="4"/>
    </row>
    <row r="248" spans="14:14" ht="24.95" customHeight="1" x14ac:dyDescent="0.25">
      <c r="N248" s="4"/>
    </row>
    <row r="249" spans="14:14" ht="24.95" customHeight="1" x14ac:dyDescent="0.25">
      <c r="N249" s="4"/>
    </row>
    <row r="250" spans="14:14" ht="24.95" customHeight="1" x14ac:dyDescent="0.25">
      <c r="N250" s="4"/>
    </row>
    <row r="251" spans="14:14" ht="24.95" customHeight="1" x14ac:dyDescent="0.25">
      <c r="N251" s="4"/>
    </row>
    <row r="252" spans="14:14" ht="24.95" customHeight="1" x14ac:dyDescent="0.25">
      <c r="N252" s="4"/>
    </row>
    <row r="253" spans="14:14" ht="24.95" customHeight="1" x14ac:dyDescent="0.25">
      <c r="N253" s="4"/>
    </row>
    <row r="254" spans="14:14" ht="24.95" customHeight="1" x14ac:dyDescent="0.25">
      <c r="N254" s="4"/>
    </row>
    <row r="255" spans="14:14" ht="24.95" customHeight="1" x14ac:dyDescent="0.25">
      <c r="N255" s="4"/>
    </row>
    <row r="256" spans="14:14" ht="24.95" customHeight="1" x14ac:dyDescent="0.25">
      <c r="N256" s="4"/>
    </row>
    <row r="257" spans="14:14" ht="24.95" customHeight="1" x14ac:dyDescent="0.25">
      <c r="N257" s="4"/>
    </row>
    <row r="258" spans="14:14" ht="24.95" customHeight="1" x14ac:dyDescent="0.25">
      <c r="N258" s="4"/>
    </row>
    <row r="259" spans="14:14" ht="24.95" customHeight="1" x14ac:dyDescent="0.25">
      <c r="N259" s="4"/>
    </row>
    <row r="260" spans="14:14" ht="24.95" customHeight="1" x14ac:dyDescent="0.25">
      <c r="N260" s="4"/>
    </row>
    <row r="261" spans="14:14" ht="24.95" customHeight="1" x14ac:dyDescent="0.25">
      <c r="N261" s="4"/>
    </row>
    <row r="262" spans="14:14" ht="24.95" customHeight="1" x14ac:dyDescent="0.25">
      <c r="N262" s="4"/>
    </row>
    <row r="263" spans="14:14" ht="24.95" customHeight="1" x14ac:dyDescent="0.25">
      <c r="N263" s="4"/>
    </row>
    <row r="264" spans="14:14" ht="24.95" customHeight="1" x14ac:dyDescent="0.25">
      <c r="N264" s="4"/>
    </row>
    <row r="265" spans="14:14" ht="24.95" customHeight="1" x14ac:dyDescent="0.25">
      <c r="N265" s="4"/>
    </row>
    <row r="266" spans="14:14" ht="24.95" customHeight="1" x14ac:dyDescent="0.25">
      <c r="N266" s="4"/>
    </row>
    <row r="267" spans="14:14" ht="24.95" customHeight="1" x14ac:dyDescent="0.25">
      <c r="N267" s="4"/>
    </row>
    <row r="268" spans="14:14" ht="24.95" customHeight="1" x14ac:dyDescent="0.25">
      <c r="N268" s="4"/>
    </row>
    <row r="269" spans="14:14" ht="24.95" customHeight="1" x14ac:dyDescent="0.25">
      <c r="N269" s="4"/>
    </row>
    <row r="270" spans="14:14" ht="24.95" customHeight="1" x14ac:dyDescent="0.25">
      <c r="N270" s="4"/>
    </row>
    <row r="271" spans="14:14" ht="24.95" customHeight="1" x14ac:dyDescent="0.25">
      <c r="N271" s="4"/>
    </row>
    <row r="272" spans="14:14" ht="24.95" customHeight="1" x14ac:dyDescent="0.25">
      <c r="N272" s="4"/>
    </row>
    <row r="273" spans="14:14" ht="24.95" customHeight="1" x14ac:dyDescent="0.25">
      <c r="N273" s="4"/>
    </row>
    <row r="274" spans="14:14" ht="24.95" customHeight="1" x14ac:dyDescent="0.25">
      <c r="N274" s="4"/>
    </row>
    <row r="275" spans="14:14" ht="24.95" customHeight="1" x14ac:dyDescent="0.25">
      <c r="N275" s="4"/>
    </row>
    <row r="276" spans="14:14" ht="24.95" customHeight="1" x14ac:dyDescent="0.25">
      <c r="N276" s="4"/>
    </row>
    <row r="277" spans="14:14" ht="24.95" customHeight="1" x14ac:dyDescent="0.25">
      <c r="N277" s="4"/>
    </row>
    <row r="278" spans="14:14" ht="24.95" customHeight="1" x14ac:dyDescent="0.25">
      <c r="N278" s="4"/>
    </row>
    <row r="279" spans="14:14" ht="24.95" customHeight="1" x14ac:dyDescent="0.25">
      <c r="N279" s="4"/>
    </row>
    <row r="280" spans="14:14" ht="24.95" customHeight="1" x14ac:dyDescent="0.25">
      <c r="N280" s="4"/>
    </row>
    <row r="281" spans="14:14" ht="24.95" customHeight="1" x14ac:dyDescent="0.25">
      <c r="N281" s="4"/>
    </row>
    <row r="282" spans="14:14" ht="24.95" customHeight="1" x14ac:dyDescent="0.25">
      <c r="N282" s="4"/>
    </row>
    <row r="283" spans="14:14" ht="24.95" customHeight="1" x14ac:dyDescent="0.25">
      <c r="N283" s="4"/>
    </row>
    <row r="284" spans="14:14" ht="24.95" customHeight="1" x14ac:dyDescent="0.25">
      <c r="N284" s="4"/>
    </row>
    <row r="285" spans="14:14" ht="24.95" customHeight="1" x14ac:dyDescent="0.25">
      <c r="N285" s="4"/>
    </row>
    <row r="286" spans="14:14" ht="24.95" customHeight="1" x14ac:dyDescent="0.25">
      <c r="N286" s="4"/>
    </row>
    <row r="287" spans="14:14" ht="24.95" customHeight="1" x14ac:dyDescent="0.25">
      <c r="N287" s="4"/>
    </row>
    <row r="288" spans="14:14" ht="24.95" customHeight="1" x14ac:dyDescent="0.25">
      <c r="N288" s="4"/>
    </row>
    <row r="289" spans="14:14" ht="24.95" customHeight="1" x14ac:dyDescent="0.25">
      <c r="N289" s="4"/>
    </row>
    <row r="290" spans="14:14" ht="24.95" customHeight="1" x14ac:dyDescent="0.25">
      <c r="N290" s="4"/>
    </row>
    <row r="291" spans="14:14" ht="24.95" customHeight="1" x14ac:dyDescent="0.25">
      <c r="N291" s="4"/>
    </row>
    <row r="292" spans="14:14" ht="24.95" customHeight="1" x14ac:dyDescent="0.25">
      <c r="N292" s="4"/>
    </row>
    <row r="293" spans="14:14" ht="24.95" customHeight="1" x14ac:dyDescent="0.25">
      <c r="N293" s="4"/>
    </row>
    <row r="294" spans="14:14" ht="24.95" customHeight="1" x14ac:dyDescent="0.25">
      <c r="N294" s="4"/>
    </row>
    <row r="295" spans="14:14" ht="24.95" customHeight="1" x14ac:dyDescent="0.25">
      <c r="N295" s="4"/>
    </row>
    <row r="296" spans="14:14" ht="24.95" customHeight="1" x14ac:dyDescent="0.25">
      <c r="N296" s="4"/>
    </row>
    <row r="297" spans="14:14" ht="24.95" customHeight="1" x14ac:dyDescent="0.25">
      <c r="N297" s="4"/>
    </row>
    <row r="298" spans="14:14" ht="24.95" customHeight="1" x14ac:dyDescent="0.25">
      <c r="N298" s="4"/>
    </row>
    <row r="299" spans="14:14" ht="24.95" customHeight="1" x14ac:dyDescent="0.25">
      <c r="N299" s="4"/>
    </row>
    <row r="300" spans="14:14" ht="24.95" customHeight="1" x14ac:dyDescent="0.25">
      <c r="N300" s="4"/>
    </row>
    <row r="301" spans="14:14" ht="24.95" customHeight="1" x14ac:dyDescent="0.25">
      <c r="N301" s="4"/>
    </row>
    <row r="302" spans="14:14" ht="24.95" customHeight="1" x14ac:dyDescent="0.25">
      <c r="N302" s="4"/>
    </row>
    <row r="303" spans="14:14" ht="24.95" customHeight="1" x14ac:dyDescent="0.25">
      <c r="N303" s="4"/>
    </row>
    <row r="304" spans="14:14" ht="24.95" customHeight="1" x14ac:dyDescent="0.25">
      <c r="N304" s="4"/>
    </row>
    <row r="305" spans="14:14" ht="24.95" customHeight="1" x14ac:dyDescent="0.25">
      <c r="N305" s="4"/>
    </row>
    <row r="306" spans="14:14" ht="24.95" customHeight="1" x14ac:dyDescent="0.25">
      <c r="N306" s="4"/>
    </row>
    <row r="307" spans="14:14" ht="24.95" customHeight="1" x14ac:dyDescent="0.25">
      <c r="N307" s="4"/>
    </row>
    <row r="308" spans="14:14" ht="24.95" customHeight="1" x14ac:dyDescent="0.25">
      <c r="N308" s="4"/>
    </row>
    <row r="309" spans="14:14" ht="24.95" customHeight="1" x14ac:dyDescent="0.25">
      <c r="N309" s="4"/>
    </row>
    <row r="310" spans="14:14" ht="24.95" customHeight="1" x14ac:dyDescent="0.25">
      <c r="N310" s="4"/>
    </row>
    <row r="311" spans="14:14" ht="24.95" customHeight="1" x14ac:dyDescent="0.25">
      <c r="N311" s="4"/>
    </row>
    <row r="312" spans="14:14" ht="24.95" customHeight="1" x14ac:dyDescent="0.25">
      <c r="N312" s="4"/>
    </row>
    <row r="313" spans="14:14" ht="24.95" customHeight="1" x14ac:dyDescent="0.25">
      <c r="N313" s="4"/>
    </row>
    <row r="314" spans="14:14" ht="24.95" customHeight="1" x14ac:dyDescent="0.25">
      <c r="N314" s="4"/>
    </row>
    <row r="315" spans="14:14" ht="24.95" customHeight="1" x14ac:dyDescent="0.25">
      <c r="N315" s="4"/>
    </row>
    <row r="316" spans="14:14" ht="24.95" customHeight="1" x14ac:dyDescent="0.25">
      <c r="N316" s="4"/>
    </row>
    <row r="317" spans="14:14" ht="24.95" customHeight="1" x14ac:dyDescent="0.25">
      <c r="N317" s="4"/>
    </row>
    <row r="318" spans="14:14" ht="24.95" customHeight="1" x14ac:dyDescent="0.25">
      <c r="N318" s="4"/>
    </row>
  </sheetData>
  <autoFilter ref="B1:P211"/>
  <sortState ref="A1:S589">
    <sortCondition ref="A1:A589"/>
    <sortCondition ref="B1:B589"/>
    <sortCondition ref="C1:C589"/>
    <sortCondition ref="E1:E589"/>
  </sortState>
  <pageMargins left="0.7" right="0.7" top="0.75" bottom="0.75" header="0.3" footer="0.3"/>
  <pageSetup scale="16"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4"/>
  <sheetViews>
    <sheetView zoomScale="80" zoomScaleNormal="80" workbookViewId="0">
      <selection activeCell="I7" sqref="I7"/>
    </sheetView>
  </sheetViews>
  <sheetFormatPr baseColWidth="10" defaultRowHeight="16.5" x14ac:dyDescent="0.3"/>
  <cols>
    <col min="1" max="1" width="31.7109375" style="107" customWidth="1"/>
    <col min="2" max="2" width="11.7109375" style="107" bestFit="1" customWidth="1"/>
    <col min="3" max="3" width="35.5703125" style="107" customWidth="1"/>
    <col min="4" max="4" width="11.7109375" style="107" customWidth="1"/>
    <col min="5" max="5" width="11.42578125" style="107" customWidth="1"/>
    <col min="6" max="6" width="14" style="293" customWidth="1"/>
    <col min="7" max="7" width="17.28515625" style="107" customWidth="1"/>
    <col min="8" max="8" width="16" style="107" customWidth="1"/>
    <col min="9" max="9" width="18.5703125" style="107" bestFit="1" customWidth="1"/>
    <col min="10" max="10" width="17.28515625" style="107" bestFit="1" customWidth="1"/>
    <col min="11" max="11" width="13.7109375" style="298" customWidth="1"/>
    <col min="12" max="12" width="17.28515625" style="107" customWidth="1"/>
    <col min="13" max="13" width="13.42578125" style="111" customWidth="1"/>
    <col min="14" max="14" width="17.28515625" style="117" customWidth="1"/>
    <col min="15" max="15" width="11.42578125" style="107" customWidth="1"/>
    <col min="16" max="16" width="16" style="107" customWidth="1"/>
    <col min="17" max="16384" width="11.42578125" style="107"/>
  </cols>
  <sheetData>
    <row r="1" spans="1:16" x14ac:dyDescent="0.3">
      <c r="A1" s="283" t="s">
        <v>967</v>
      </c>
      <c r="B1" s="283" t="s">
        <v>968</v>
      </c>
      <c r="C1" s="284" t="s">
        <v>3</v>
      </c>
      <c r="D1" s="284" t="s">
        <v>4</v>
      </c>
      <c r="E1" s="284" t="s">
        <v>5</v>
      </c>
      <c r="F1" s="284" t="s">
        <v>1422</v>
      </c>
      <c r="G1" s="284" t="s">
        <v>1407</v>
      </c>
      <c r="H1" s="285" t="s">
        <v>1444</v>
      </c>
      <c r="I1" s="285" t="s">
        <v>1445</v>
      </c>
      <c r="J1" s="285" t="s">
        <v>1446</v>
      </c>
      <c r="K1" s="294" t="s">
        <v>1439</v>
      </c>
      <c r="L1" s="286" t="s">
        <v>1439</v>
      </c>
      <c r="M1" s="316" t="s">
        <v>1442</v>
      </c>
      <c r="N1" s="287" t="s">
        <v>1442</v>
      </c>
    </row>
    <row r="2" spans="1:16" customFormat="1" ht="38.25" x14ac:dyDescent="0.25">
      <c r="A2" s="5" t="s">
        <v>982</v>
      </c>
      <c r="B2" s="5">
        <v>3899998</v>
      </c>
      <c r="C2" s="101" t="s">
        <v>1448</v>
      </c>
      <c r="D2" s="5">
        <v>2</v>
      </c>
      <c r="E2" s="101" t="s">
        <v>340</v>
      </c>
      <c r="F2" s="177">
        <v>508600</v>
      </c>
      <c r="G2" s="177">
        <v>456000</v>
      </c>
      <c r="H2" s="279">
        <v>0</v>
      </c>
      <c r="I2" s="279">
        <v>0</v>
      </c>
      <c r="J2" s="177">
        <f>+I2+G2</f>
        <v>456000</v>
      </c>
      <c r="L2" s="177"/>
      <c r="M2" s="317">
        <v>2</v>
      </c>
      <c r="N2" s="106">
        <v>456000</v>
      </c>
      <c r="P2" s="100">
        <f>+L2+N2</f>
        <v>456000</v>
      </c>
    </row>
    <row r="3" spans="1:16" customFormat="1" ht="38.25" x14ac:dyDescent="0.25">
      <c r="A3" s="5" t="s">
        <v>982</v>
      </c>
      <c r="B3" s="5">
        <v>3899998</v>
      </c>
      <c r="C3" s="101" t="s">
        <v>1449</v>
      </c>
      <c r="D3" s="5">
        <v>5</v>
      </c>
      <c r="E3" s="101" t="s">
        <v>340</v>
      </c>
      <c r="F3" s="177">
        <v>678750</v>
      </c>
      <c r="G3" s="177">
        <v>675000</v>
      </c>
      <c r="H3" s="279">
        <v>0</v>
      </c>
      <c r="I3" s="279">
        <v>0</v>
      </c>
      <c r="J3" s="177">
        <f t="shared" ref="J3:J61" si="0">+I3+G3</f>
        <v>675000</v>
      </c>
      <c r="L3" s="177"/>
      <c r="M3" s="317">
        <v>5</v>
      </c>
      <c r="N3" s="106">
        <v>675000</v>
      </c>
      <c r="P3" s="100">
        <f t="shared" ref="P3:P61" si="1">+L3+N3</f>
        <v>675000</v>
      </c>
    </row>
    <row r="4" spans="1:16" ht="45" x14ac:dyDescent="0.3">
      <c r="A4" s="288" t="s">
        <v>982</v>
      </c>
      <c r="B4" s="288">
        <v>3891104</v>
      </c>
      <c r="C4" s="222" t="s">
        <v>376</v>
      </c>
      <c r="D4" s="288">
        <v>1</v>
      </c>
      <c r="E4" s="222" t="s">
        <v>340</v>
      </c>
      <c r="F4" s="289">
        <v>45000</v>
      </c>
      <c r="G4" s="289">
        <v>22200</v>
      </c>
      <c r="H4" s="290">
        <v>1</v>
      </c>
      <c r="I4" s="290">
        <v>22200</v>
      </c>
      <c r="J4" s="289">
        <f t="shared" si="0"/>
        <v>44400</v>
      </c>
      <c r="K4" s="295">
        <v>1</v>
      </c>
      <c r="L4" s="289">
        <v>22200</v>
      </c>
      <c r="M4" s="318"/>
      <c r="N4" s="291"/>
      <c r="P4" s="154">
        <f t="shared" si="1"/>
        <v>22200</v>
      </c>
    </row>
    <row r="5" spans="1:16" ht="45" x14ac:dyDescent="0.3">
      <c r="A5" s="288" t="s">
        <v>982</v>
      </c>
      <c r="B5" s="288">
        <v>3542006</v>
      </c>
      <c r="C5" s="222" t="s">
        <v>377</v>
      </c>
      <c r="D5" s="288">
        <v>6</v>
      </c>
      <c r="E5" s="222" t="s">
        <v>340</v>
      </c>
      <c r="F5" s="289">
        <v>168000</v>
      </c>
      <c r="G5" s="289">
        <v>54600</v>
      </c>
      <c r="H5" s="290">
        <v>12</v>
      </c>
      <c r="I5" s="290">
        <v>109200</v>
      </c>
      <c r="J5" s="289">
        <f t="shared" si="0"/>
        <v>163800</v>
      </c>
      <c r="K5" s="295">
        <v>6</v>
      </c>
      <c r="L5" s="289">
        <v>54600</v>
      </c>
      <c r="M5" s="318"/>
      <c r="N5" s="291"/>
      <c r="P5" s="154">
        <f t="shared" si="1"/>
        <v>54600</v>
      </c>
    </row>
    <row r="6" spans="1:16" customFormat="1" ht="38.25" x14ac:dyDescent="0.25">
      <c r="A6" s="5" t="s">
        <v>982</v>
      </c>
      <c r="B6" s="104">
        <v>3513001</v>
      </c>
      <c r="C6" s="101" t="s">
        <v>1450</v>
      </c>
      <c r="D6" s="5">
        <v>3</v>
      </c>
      <c r="E6" s="101" t="s">
        <v>340</v>
      </c>
      <c r="F6" s="177">
        <v>6620093</v>
      </c>
      <c r="G6" s="177">
        <v>5676000</v>
      </c>
      <c r="H6" s="279">
        <v>0</v>
      </c>
      <c r="I6" s="279">
        <v>0</v>
      </c>
      <c r="J6" s="177">
        <f t="shared" si="0"/>
        <v>5676000</v>
      </c>
      <c r="L6" s="177">
        <v>0</v>
      </c>
      <c r="M6" s="317">
        <v>2</v>
      </c>
      <c r="N6" s="106">
        <v>3784000</v>
      </c>
      <c r="P6" s="100">
        <f t="shared" si="1"/>
        <v>3784000</v>
      </c>
    </row>
    <row r="7" spans="1:16" customFormat="1" ht="38.25" x14ac:dyDescent="0.25">
      <c r="A7" s="5" t="s">
        <v>982</v>
      </c>
      <c r="B7" s="104">
        <v>3513001</v>
      </c>
      <c r="C7" s="5" t="s">
        <v>1512</v>
      </c>
      <c r="D7" s="5">
        <v>3</v>
      </c>
      <c r="E7" s="5" t="s">
        <v>340</v>
      </c>
      <c r="F7" s="177">
        <v>6620092</v>
      </c>
      <c r="G7" s="177">
        <v>5676000</v>
      </c>
      <c r="H7" s="279">
        <v>0</v>
      </c>
      <c r="I7" s="279">
        <v>0</v>
      </c>
      <c r="J7" s="177">
        <f t="shared" si="0"/>
        <v>5676000</v>
      </c>
      <c r="L7" s="177">
        <v>0</v>
      </c>
      <c r="M7" s="317">
        <v>3</v>
      </c>
      <c r="N7" s="106">
        <v>5676000</v>
      </c>
      <c r="P7" s="100">
        <f t="shared" si="1"/>
        <v>5676000</v>
      </c>
    </row>
    <row r="8" spans="1:16" ht="60" x14ac:dyDescent="0.3">
      <c r="A8" s="288" t="s">
        <v>982</v>
      </c>
      <c r="B8" s="292">
        <v>3212905</v>
      </c>
      <c r="C8" s="288" t="s">
        <v>1451</v>
      </c>
      <c r="D8" s="288" t="s">
        <v>794</v>
      </c>
      <c r="E8" s="288" t="s">
        <v>795</v>
      </c>
      <c r="F8" s="289">
        <v>3132000</v>
      </c>
      <c r="G8" s="289">
        <v>2550000</v>
      </c>
      <c r="H8" s="290">
        <v>34</v>
      </c>
      <c r="I8" s="290">
        <v>578000</v>
      </c>
      <c r="J8" s="289">
        <f t="shared" si="0"/>
        <v>3128000</v>
      </c>
      <c r="K8" s="295">
        <v>150</v>
      </c>
      <c r="L8" s="289">
        <v>2550000</v>
      </c>
      <c r="M8" s="318"/>
      <c r="N8" s="291"/>
      <c r="P8" s="154">
        <f t="shared" si="1"/>
        <v>2550000</v>
      </c>
    </row>
    <row r="9" spans="1:16" ht="60" x14ac:dyDescent="0.3">
      <c r="A9" s="288" t="s">
        <v>982</v>
      </c>
      <c r="B9" s="292">
        <v>3212905</v>
      </c>
      <c r="C9" s="288" t="s">
        <v>1452</v>
      </c>
      <c r="D9" s="288" t="s">
        <v>799</v>
      </c>
      <c r="E9" s="288" t="s">
        <v>795</v>
      </c>
      <c r="F9" s="289">
        <v>678500</v>
      </c>
      <c r="G9" s="289">
        <v>410000</v>
      </c>
      <c r="H9" s="290">
        <v>13</v>
      </c>
      <c r="I9" s="290">
        <v>266500</v>
      </c>
      <c r="J9" s="289">
        <f t="shared" si="0"/>
        <v>676500</v>
      </c>
      <c r="K9" s="295">
        <v>20</v>
      </c>
      <c r="L9" s="289">
        <v>410000</v>
      </c>
      <c r="M9" s="318"/>
      <c r="N9" s="291"/>
      <c r="P9" s="154">
        <f t="shared" si="1"/>
        <v>410000</v>
      </c>
    </row>
    <row r="10" spans="1:16" ht="60" x14ac:dyDescent="0.3">
      <c r="A10" s="288" t="s">
        <v>982</v>
      </c>
      <c r="B10" s="292">
        <v>3212905</v>
      </c>
      <c r="C10" s="288" t="s">
        <v>1453</v>
      </c>
      <c r="D10" s="288" t="s">
        <v>801</v>
      </c>
      <c r="E10" s="288" t="s">
        <v>795</v>
      </c>
      <c r="F10" s="289">
        <v>659385</v>
      </c>
      <c r="G10" s="289">
        <v>450000</v>
      </c>
      <c r="H10" s="290">
        <v>1</v>
      </c>
      <c r="I10" s="290">
        <v>150000</v>
      </c>
      <c r="J10" s="289">
        <f t="shared" si="0"/>
        <v>600000</v>
      </c>
      <c r="K10" s="295">
        <v>3</v>
      </c>
      <c r="L10" s="289">
        <v>450000</v>
      </c>
      <c r="M10" s="318"/>
      <c r="N10" s="291"/>
      <c r="P10" s="154">
        <f t="shared" si="1"/>
        <v>450000</v>
      </c>
    </row>
    <row r="11" spans="1:16" ht="60" x14ac:dyDescent="0.3">
      <c r="A11" s="288" t="s">
        <v>982</v>
      </c>
      <c r="B11" s="292">
        <v>3699010</v>
      </c>
      <c r="C11" s="288" t="s">
        <v>1454</v>
      </c>
      <c r="D11" s="288" t="s">
        <v>803</v>
      </c>
      <c r="E11" s="288" t="s">
        <v>795</v>
      </c>
      <c r="F11" s="289">
        <v>935808</v>
      </c>
      <c r="G11" s="289">
        <v>105000</v>
      </c>
      <c r="H11" s="290">
        <v>395</v>
      </c>
      <c r="I11" s="290">
        <v>829500</v>
      </c>
      <c r="J11" s="289">
        <f t="shared" si="0"/>
        <v>934500</v>
      </c>
      <c r="K11" s="295">
        <v>50</v>
      </c>
      <c r="L11" s="289">
        <v>105000</v>
      </c>
      <c r="M11" s="318"/>
      <c r="N11" s="291"/>
      <c r="P11" s="154">
        <f t="shared" si="1"/>
        <v>105000</v>
      </c>
    </row>
    <row r="12" spans="1:16" ht="60" x14ac:dyDescent="0.3">
      <c r="A12" s="288" t="s">
        <v>982</v>
      </c>
      <c r="B12" s="292">
        <v>3699010</v>
      </c>
      <c r="C12" s="288" t="s">
        <v>1455</v>
      </c>
      <c r="D12" s="288" t="s">
        <v>803</v>
      </c>
      <c r="E12" s="288" t="s">
        <v>795</v>
      </c>
      <c r="F12" s="289">
        <v>787636</v>
      </c>
      <c r="G12" s="289">
        <v>65000</v>
      </c>
      <c r="H12" s="290">
        <v>555</v>
      </c>
      <c r="I12" s="290">
        <v>721500</v>
      </c>
      <c r="J12" s="289">
        <f t="shared" si="0"/>
        <v>786500</v>
      </c>
      <c r="K12" s="295">
        <v>50</v>
      </c>
      <c r="L12" s="289">
        <v>65000</v>
      </c>
      <c r="M12" s="318"/>
      <c r="N12" s="291"/>
      <c r="P12" s="154">
        <f t="shared" si="1"/>
        <v>65000</v>
      </c>
    </row>
    <row r="13" spans="1:16" ht="60" x14ac:dyDescent="0.3">
      <c r="A13" s="288" t="s">
        <v>982</v>
      </c>
      <c r="B13" s="292">
        <v>3699010</v>
      </c>
      <c r="C13" s="288" t="s">
        <v>1456</v>
      </c>
      <c r="D13" s="288" t="s">
        <v>806</v>
      </c>
      <c r="E13" s="288" t="s">
        <v>795</v>
      </c>
      <c r="F13" s="289">
        <v>2062500.0000000002</v>
      </c>
      <c r="G13" s="289">
        <v>1850000</v>
      </c>
      <c r="H13" s="290">
        <v>57</v>
      </c>
      <c r="I13" s="290">
        <v>210900</v>
      </c>
      <c r="J13" s="289">
        <f t="shared" si="0"/>
        <v>2060900</v>
      </c>
      <c r="K13" s="295">
        <v>18</v>
      </c>
      <c r="L13" s="289">
        <v>66600.002600000007</v>
      </c>
      <c r="M13" s="318">
        <v>482</v>
      </c>
      <c r="N13" s="291">
        <v>1783399.9974</v>
      </c>
      <c r="P13" s="154">
        <f t="shared" si="1"/>
        <v>1850000</v>
      </c>
    </row>
    <row r="14" spans="1:16" ht="60" x14ac:dyDescent="0.3">
      <c r="A14" s="288" t="s">
        <v>982</v>
      </c>
      <c r="B14" s="292">
        <v>3212898</v>
      </c>
      <c r="C14" s="288" t="s">
        <v>1457</v>
      </c>
      <c r="D14" s="288" t="s">
        <v>803</v>
      </c>
      <c r="E14" s="288" t="s">
        <v>795</v>
      </c>
      <c r="F14" s="289">
        <v>173250.00000000003</v>
      </c>
      <c r="G14" s="289">
        <v>170000</v>
      </c>
      <c r="H14" s="290">
        <v>0</v>
      </c>
      <c r="I14" s="290">
        <v>0</v>
      </c>
      <c r="J14" s="289">
        <f t="shared" si="0"/>
        <v>170000</v>
      </c>
      <c r="K14" s="295">
        <v>50</v>
      </c>
      <c r="L14" s="289">
        <v>170000</v>
      </c>
      <c r="M14" s="318"/>
      <c r="N14" s="291"/>
      <c r="P14" s="154">
        <f t="shared" si="1"/>
        <v>170000</v>
      </c>
    </row>
    <row r="15" spans="1:16" ht="60" x14ac:dyDescent="0.3">
      <c r="A15" s="288" t="s">
        <v>982</v>
      </c>
      <c r="B15" s="292">
        <v>3212898</v>
      </c>
      <c r="C15" s="288" t="s">
        <v>1487</v>
      </c>
      <c r="D15" s="288" t="s">
        <v>803</v>
      </c>
      <c r="E15" s="288" t="s">
        <v>795</v>
      </c>
      <c r="F15" s="289">
        <v>32010</v>
      </c>
      <c r="G15" s="289">
        <v>31500</v>
      </c>
      <c r="H15" s="289">
        <v>0</v>
      </c>
      <c r="I15" s="289">
        <v>0</v>
      </c>
      <c r="J15" s="289">
        <f t="shared" si="0"/>
        <v>31500</v>
      </c>
      <c r="K15" s="296">
        <f>50</f>
        <v>50</v>
      </c>
      <c r="L15" s="289">
        <v>31500</v>
      </c>
      <c r="M15" s="318"/>
      <c r="N15" s="291"/>
      <c r="P15" s="154">
        <f t="shared" si="1"/>
        <v>31500</v>
      </c>
    </row>
    <row r="16" spans="1:16" ht="60" x14ac:dyDescent="0.3">
      <c r="A16" s="288" t="s">
        <v>982</v>
      </c>
      <c r="B16" s="292">
        <v>3212905</v>
      </c>
      <c r="C16" s="288" t="s">
        <v>1458</v>
      </c>
      <c r="D16" s="288" t="s">
        <v>810</v>
      </c>
      <c r="E16" s="288" t="s">
        <v>795</v>
      </c>
      <c r="F16" s="289">
        <v>22572.000000000004</v>
      </c>
      <c r="G16" s="289">
        <v>14700</v>
      </c>
      <c r="H16" s="289">
        <v>53</v>
      </c>
      <c r="I16" s="289">
        <v>7791</v>
      </c>
      <c r="J16" s="289">
        <f t="shared" si="0"/>
        <v>22491</v>
      </c>
      <c r="K16" s="297">
        <v>100</v>
      </c>
      <c r="L16" s="289">
        <v>14700</v>
      </c>
      <c r="M16" s="318"/>
      <c r="N16" s="291"/>
      <c r="P16" s="154">
        <f t="shared" si="1"/>
        <v>14700</v>
      </c>
    </row>
    <row r="17" spans="1:16" ht="60" x14ac:dyDescent="0.3">
      <c r="A17" s="288" t="s">
        <v>982</v>
      </c>
      <c r="B17" s="292">
        <v>3219206</v>
      </c>
      <c r="C17" s="288" t="s">
        <v>811</v>
      </c>
      <c r="D17" s="288" t="s">
        <v>806</v>
      </c>
      <c r="E17" s="288" t="s">
        <v>795</v>
      </c>
      <c r="F17" s="289">
        <v>990000.00000000012</v>
      </c>
      <c r="G17" s="289">
        <v>150000</v>
      </c>
      <c r="H17" s="289">
        <v>2800</v>
      </c>
      <c r="I17" s="289">
        <v>840000</v>
      </c>
      <c r="J17" s="289">
        <f t="shared" si="0"/>
        <v>990000</v>
      </c>
      <c r="K17" s="297">
        <v>500</v>
      </c>
      <c r="L17" s="289">
        <v>150000</v>
      </c>
      <c r="M17" s="318"/>
      <c r="N17" s="291"/>
      <c r="P17" s="154">
        <f t="shared" si="1"/>
        <v>150000</v>
      </c>
    </row>
    <row r="18" spans="1:16" ht="60" x14ac:dyDescent="0.3">
      <c r="A18" s="288" t="s">
        <v>982</v>
      </c>
      <c r="B18" s="292">
        <v>3219206</v>
      </c>
      <c r="C18" s="288" t="s">
        <v>812</v>
      </c>
      <c r="D18" s="288" t="s">
        <v>806</v>
      </c>
      <c r="E18" s="288" t="s">
        <v>795</v>
      </c>
      <c r="F18" s="289">
        <v>546978</v>
      </c>
      <c r="G18" s="289">
        <v>217500</v>
      </c>
      <c r="H18" s="289">
        <v>757</v>
      </c>
      <c r="I18" s="289">
        <v>329295</v>
      </c>
      <c r="J18" s="289">
        <f t="shared" si="0"/>
        <v>546795</v>
      </c>
      <c r="K18" s="297">
        <v>500</v>
      </c>
      <c r="L18" s="289">
        <v>217500</v>
      </c>
      <c r="M18" s="318"/>
      <c r="N18" s="291"/>
      <c r="P18" s="154">
        <f t="shared" si="1"/>
        <v>217500</v>
      </c>
    </row>
    <row r="19" spans="1:16" ht="60" x14ac:dyDescent="0.3">
      <c r="A19" s="288" t="s">
        <v>982</v>
      </c>
      <c r="B19" s="292">
        <v>3891103</v>
      </c>
      <c r="C19" s="288" t="s">
        <v>1459</v>
      </c>
      <c r="D19" s="288" t="s">
        <v>810</v>
      </c>
      <c r="E19" s="288" t="s">
        <v>795</v>
      </c>
      <c r="F19" s="289">
        <v>87780.000000000015</v>
      </c>
      <c r="G19" s="289">
        <v>44000</v>
      </c>
      <c r="H19" s="289">
        <v>99</v>
      </c>
      <c r="I19" s="289">
        <v>43560</v>
      </c>
      <c r="J19" s="289">
        <f t="shared" si="0"/>
        <v>87560</v>
      </c>
      <c r="K19" s="297">
        <v>100</v>
      </c>
      <c r="L19" s="289">
        <v>44000</v>
      </c>
      <c r="M19" s="318"/>
      <c r="N19" s="291"/>
      <c r="P19" s="154">
        <f t="shared" si="1"/>
        <v>44000</v>
      </c>
    </row>
    <row r="20" spans="1:16" ht="60" x14ac:dyDescent="0.3">
      <c r="A20" s="288" t="s">
        <v>982</v>
      </c>
      <c r="B20" s="292">
        <v>3891103</v>
      </c>
      <c r="C20" s="288" t="s">
        <v>1460</v>
      </c>
      <c r="D20" s="288" t="s">
        <v>810</v>
      </c>
      <c r="E20" s="288" t="s">
        <v>795</v>
      </c>
      <c r="F20" s="289">
        <v>87780.000000000015</v>
      </c>
      <c r="G20" s="289">
        <v>44000</v>
      </c>
      <c r="H20" s="289">
        <v>99</v>
      </c>
      <c r="I20" s="289">
        <v>43560</v>
      </c>
      <c r="J20" s="289">
        <f t="shared" si="0"/>
        <v>87560</v>
      </c>
      <c r="K20" s="297">
        <v>100</v>
      </c>
      <c r="L20" s="289">
        <v>44000</v>
      </c>
      <c r="M20" s="318"/>
      <c r="N20" s="291"/>
      <c r="P20" s="154">
        <f t="shared" si="1"/>
        <v>44000</v>
      </c>
    </row>
    <row r="21" spans="1:16" ht="60" x14ac:dyDescent="0.3">
      <c r="A21" s="288" t="s">
        <v>982</v>
      </c>
      <c r="B21" s="292">
        <v>3891103</v>
      </c>
      <c r="C21" s="288" t="s">
        <v>1461</v>
      </c>
      <c r="D21" s="288" t="s">
        <v>810</v>
      </c>
      <c r="E21" s="288" t="s">
        <v>795</v>
      </c>
      <c r="F21" s="289">
        <v>87780.000000000015</v>
      </c>
      <c r="G21" s="289">
        <v>44000</v>
      </c>
      <c r="H21" s="289">
        <v>99</v>
      </c>
      <c r="I21" s="289">
        <v>43560</v>
      </c>
      <c r="J21" s="289">
        <f t="shared" si="0"/>
        <v>87560</v>
      </c>
      <c r="K21" s="297">
        <v>100</v>
      </c>
      <c r="L21" s="289">
        <v>44000</v>
      </c>
      <c r="M21" s="318"/>
      <c r="N21" s="291"/>
      <c r="P21" s="154">
        <f t="shared" si="1"/>
        <v>44000</v>
      </c>
    </row>
    <row r="22" spans="1:16" ht="60" x14ac:dyDescent="0.3">
      <c r="A22" s="288" t="s">
        <v>982</v>
      </c>
      <c r="B22" s="292">
        <v>3627018</v>
      </c>
      <c r="C22" s="288" t="s">
        <v>1462</v>
      </c>
      <c r="D22" s="288" t="s">
        <v>817</v>
      </c>
      <c r="E22" s="288" t="s">
        <v>795</v>
      </c>
      <c r="F22" s="289">
        <v>717750.00000000012</v>
      </c>
      <c r="G22" s="289">
        <v>480000</v>
      </c>
      <c r="H22" s="289">
        <v>74</v>
      </c>
      <c r="I22" s="289">
        <v>236800</v>
      </c>
      <c r="J22" s="289">
        <f t="shared" si="0"/>
        <v>716800</v>
      </c>
      <c r="K22" s="297">
        <v>150</v>
      </c>
      <c r="L22" s="289">
        <v>480000</v>
      </c>
      <c r="M22" s="318"/>
      <c r="N22" s="291"/>
      <c r="P22" s="154">
        <f t="shared" si="1"/>
        <v>480000</v>
      </c>
    </row>
    <row r="23" spans="1:16" ht="60" x14ac:dyDescent="0.3">
      <c r="A23" s="288" t="s">
        <v>982</v>
      </c>
      <c r="B23" s="292">
        <v>3891104</v>
      </c>
      <c r="C23" s="288" t="s">
        <v>1463</v>
      </c>
      <c r="D23" s="288" t="s">
        <v>817</v>
      </c>
      <c r="E23" s="288" t="s">
        <v>795</v>
      </c>
      <c r="F23" s="289">
        <v>300000</v>
      </c>
      <c r="G23" s="289">
        <v>255000</v>
      </c>
      <c r="H23" s="289">
        <v>26</v>
      </c>
      <c r="I23" s="289">
        <v>44200</v>
      </c>
      <c r="J23" s="289">
        <f t="shared" si="0"/>
        <v>299200</v>
      </c>
      <c r="K23" s="297">
        <v>150</v>
      </c>
      <c r="L23" s="289">
        <v>255000</v>
      </c>
      <c r="M23" s="318"/>
      <c r="N23" s="291"/>
      <c r="P23" s="154">
        <f t="shared" si="1"/>
        <v>255000</v>
      </c>
    </row>
    <row r="24" spans="1:16" ht="60" x14ac:dyDescent="0.3">
      <c r="A24" s="288" t="s">
        <v>982</v>
      </c>
      <c r="B24" s="292">
        <v>3891104</v>
      </c>
      <c r="C24" s="288" t="s">
        <v>1464</v>
      </c>
      <c r="D24" s="288" t="s">
        <v>817</v>
      </c>
      <c r="E24" s="288" t="s">
        <v>795</v>
      </c>
      <c r="F24" s="289">
        <v>300000</v>
      </c>
      <c r="G24" s="289">
        <v>269250</v>
      </c>
      <c r="H24" s="289">
        <v>17</v>
      </c>
      <c r="I24" s="289">
        <v>30515</v>
      </c>
      <c r="J24" s="289">
        <f t="shared" si="0"/>
        <v>299765</v>
      </c>
      <c r="K24" s="297">
        <v>150</v>
      </c>
      <c r="L24" s="289">
        <v>269250</v>
      </c>
      <c r="M24" s="318"/>
      <c r="N24" s="291"/>
      <c r="P24" s="154">
        <f t="shared" si="1"/>
        <v>269250</v>
      </c>
    </row>
    <row r="25" spans="1:16" ht="60" x14ac:dyDescent="0.3">
      <c r="A25" s="288" t="s">
        <v>982</v>
      </c>
      <c r="B25" s="292">
        <v>3891104</v>
      </c>
      <c r="C25" s="288" t="s">
        <v>1465</v>
      </c>
      <c r="D25" s="288" t="s">
        <v>817</v>
      </c>
      <c r="E25" s="288" t="s">
        <v>795</v>
      </c>
      <c r="F25" s="289">
        <v>300000</v>
      </c>
      <c r="G25" s="289">
        <v>269250</v>
      </c>
      <c r="H25" s="289">
        <v>17</v>
      </c>
      <c r="I25" s="289">
        <v>30515</v>
      </c>
      <c r="J25" s="289">
        <f t="shared" si="0"/>
        <v>299765</v>
      </c>
      <c r="K25" s="297">
        <v>150</v>
      </c>
      <c r="L25" s="289">
        <v>269250</v>
      </c>
      <c r="M25" s="318"/>
      <c r="N25" s="291"/>
      <c r="P25" s="154">
        <f t="shared" si="1"/>
        <v>269250</v>
      </c>
    </row>
    <row r="26" spans="1:16" ht="60" x14ac:dyDescent="0.3">
      <c r="A26" s="288" t="s">
        <v>982</v>
      </c>
      <c r="B26" s="292">
        <v>3891104</v>
      </c>
      <c r="C26" s="288" t="s">
        <v>1488</v>
      </c>
      <c r="D26" s="288" t="s">
        <v>817</v>
      </c>
      <c r="E26" s="288" t="s">
        <v>795</v>
      </c>
      <c r="F26" s="289">
        <v>300000</v>
      </c>
      <c r="G26" s="289">
        <v>269250</v>
      </c>
      <c r="H26" s="289">
        <v>17</v>
      </c>
      <c r="I26" s="289">
        <v>30515</v>
      </c>
      <c r="J26" s="289">
        <f t="shared" si="0"/>
        <v>299765</v>
      </c>
      <c r="K26" s="297">
        <v>150</v>
      </c>
      <c r="L26" s="289">
        <v>269250</v>
      </c>
      <c r="M26" s="318"/>
      <c r="N26" s="291"/>
      <c r="P26" s="154">
        <f t="shared" si="1"/>
        <v>269250</v>
      </c>
    </row>
    <row r="27" spans="1:16" ht="60" x14ac:dyDescent="0.3">
      <c r="A27" s="288" t="s">
        <v>982</v>
      </c>
      <c r="B27" s="292">
        <v>3513001</v>
      </c>
      <c r="C27" s="288" t="s">
        <v>1466</v>
      </c>
      <c r="D27" s="288" t="s">
        <v>780</v>
      </c>
      <c r="E27" s="288" t="s">
        <v>795</v>
      </c>
      <c r="F27" s="289">
        <v>323426</v>
      </c>
      <c r="G27" s="289">
        <v>308000</v>
      </c>
      <c r="H27" s="289">
        <v>1</v>
      </c>
      <c r="I27" s="289">
        <v>15400</v>
      </c>
      <c r="J27" s="289">
        <f t="shared" si="0"/>
        <v>323400</v>
      </c>
      <c r="K27" s="297">
        <v>20</v>
      </c>
      <c r="L27" s="289">
        <v>308000</v>
      </c>
      <c r="M27" s="318"/>
      <c r="N27" s="291"/>
      <c r="P27" s="154">
        <f t="shared" si="1"/>
        <v>308000</v>
      </c>
    </row>
    <row r="28" spans="1:16" ht="45" x14ac:dyDescent="0.3">
      <c r="A28" s="288" t="s">
        <v>982</v>
      </c>
      <c r="B28" s="292">
        <v>3513001</v>
      </c>
      <c r="C28" s="288" t="s">
        <v>1467</v>
      </c>
      <c r="D28" s="288">
        <v>13</v>
      </c>
      <c r="E28" s="288"/>
      <c r="F28" s="289">
        <v>700000</v>
      </c>
      <c r="G28" s="289">
        <v>546000</v>
      </c>
      <c r="H28" s="289">
        <v>3</v>
      </c>
      <c r="I28" s="289">
        <v>126000</v>
      </c>
      <c r="J28" s="289">
        <f t="shared" si="0"/>
        <v>672000</v>
      </c>
      <c r="K28" s="297">
        <v>13</v>
      </c>
      <c r="L28" s="289">
        <v>546000</v>
      </c>
      <c r="M28" s="318"/>
      <c r="N28" s="291"/>
      <c r="P28" s="154">
        <f t="shared" si="1"/>
        <v>546000</v>
      </c>
    </row>
    <row r="29" spans="1:16" ht="45" x14ac:dyDescent="0.3">
      <c r="A29" s="288" t="s">
        <v>982</v>
      </c>
      <c r="B29" s="292">
        <v>3212905</v>
      </c>
      <c r="C29" s="288" t="s">
        <v>1468</v>
      </c>
      <c r="D29" s="288">
        <v>2</v>
      </c>
      <c r="E29" s="288"/>
      <c r="F29" s="289">
        <v>180000</v>
      </c>
      <c r="G29" s="289">
        <v>137000</v>
      </c>
      <c r="H29" s="290">
        <v>0</v>
      </c>
      <c r="I29" s="290">
        <v>0</v>
      </c>
      <c r="J29" s="289">
        <f t="shared" si="0"/>
        <v>137000</v>
      </c>
      <c r="K29" s="295">
        <v>2</v>
      </c>
      <c r="L29" s="289">
        <v>137000</v>
      </c>
      <c r="M29" s="318"/>
      <c r="N29" s="291"/>
      <c r="P29" s="154">
        <f t="shared" si="1"/>
        <v>137000</v>
      </c>
    </row>
    <row r="30" spans="1:16" ht="60" x14ac:dyDescent="0.3">
      <c r="A30" s="288" t="s">
        <v>982</v>
      </c>
      <c r="B30" s="292">
        <v>3513001</v>
      </c>
      <c r="C30" s="288" t="s">
        <v>1469</v>
      </c>
      <c r="D30" s="288" t="s">
        <v>780</v>
      </c>
      <c r="E30" s="288" t="s">
        <v>795</v>
      </c>
      <c r="F30" s="289">
        <v>323426</v>
      </c>
      <c r="G30" s="289">
        <v>308000</v>
      </c>
      <c r="H30" s="289">
        <v>1</v>
      </c>
      <c r="I30" s="289">
        <v>15400</v>
      </c>
      <c r="J30" s="289">
        <f t="shared" si="0"/>
        <v>323400</v>
      </c>
      <c r="K30" s="297">
        <v>20</v>
      </c>
      <c r="L30" s="289">
        <v>308000</v>
      </c>
      <c r="M30" s="318"/>
      <c r="N30" s="291"/>
      <c r="P30" s="154">
        <f t="shared" si="1"/>
        <v>308000</v>
      </c>
    </row>
    <row r="31" spans="1:16" ht="60" x14ac:dyDescent="0.3">
      <c r="A31" s="288" t="s">
        <v>982</v>
      </c>
      <c r="B31" s="292">
        <v>3513001</v>
      </c>
      <c r="C31" s="288" t="s">
        <v>1470</v>
      </c>
      <c r="D31" s="288" t="s">
        <v>780</v>
      </c>
      <c r="E31" s="288" t="s">
        <v>795</v>
      </c>
      <c r="F31" s="289">
        <v>323426</v>
      </c>
      <c r="G31" s="289">
        <v>308000</v>
      </c>
      <c r="H31" s="289">
        <v>1</v>
      </c>
      <c r="I31" s="289">
        <v>15400</v>
      </c>
      <c r="J31" s="289">
        <f t="shared" si="0"/>
        <v>323400</v>
      </c>
      <c r="K31" s="297">
        <v>20</v>
      </c>
      <c r="L31" s="289">
        <v>308000</v>
      </c>
      <c r="M31" s="318"/>
      <c r="N31" s="291"/>
      <c r="P31" s="154">
        <f t="shared" si="1"/>
        <v>308000</v>
      </c>
    </row>
    <row r="32" spans="1:16" ht="60" x14ac:dyDescent="0.3">
      <c r="A32" s="288" t="s">
        <v>982</v>
      </c>
      <c r="B32" s="292">
        <v>3513001</v>
      </c>
      <c r="C32" s="288" t="s">
        <v>1471</v>
      </c>
      <c r="D32" s="288" t="s">
        <v>780</v>
      </c>
      <c r="E32" s="288" t="s">
        <v>795</v>
      </c>
      <c r="F32" s="289">
        <v>323426</v>
      </c>
      <c r="G32" s="289">
        <v>308000</v>
      </c>
      <c r="H32" s="289">
        <v>1</v>
      </c>
      <c r="I32" s="289">
        <v>15400</v>
      </c>
      <c r="J32" s="289">
        <f t="shared" si="0"/>
        <v>323400</v>
      </c>
      <c r="K32" s="297">
        <v>20</v>
      </c>
      <c r="L32" s="289">
        <v>308000</v>
      </c>
      <c r="M32" s="318"/>
      <c r="N32" s="291"/>
      <c r="P32" s="154">
        <f t="shared" si="1"/>
        <v>308000</v>
      </c>
    </row>
    <row r="33" spans="1:16" ht="60" x14ac:dyDescent="0.3">
      <c r="A33" s="288" t="s">
        <v>982</v>
      </c>
      <c r="B33" s="292">
        <v>3212905</v>
      </c>
      <c r="C33" s="288" t="s">
        <v>1472</v>
      </c>
      <c r="D33" s="288" t="s">
        <v>744</v>
      </c>
      <c r="E33" s="288" t="s">
        <v>795</v>
      </c>
      <c r="F33" s="289">
        <v>205920</v>
      </c>
      <c r="G33" s="289">
        <v>125690</v>
      </c>
      <c r="H33" s="289">
        <v>6</v>
      </c>
      <c r="I33" s="289">
        <v>75414</v>
      </c>
      <c r="J33" s="289">
        <f t="shared" si="0"/>
        <v>201104</v>
      </c>
      <c r="K33" s="297">
        <v>10</v>
      </c>
      <c r="L33" s="289">
        <v>125690</v>
      </c>
      <c r="M33" s="318"/>
      <c r="N33" s="291"/>
      <c r="P33" s="154">
        <f t="shared" si="1"/>
        <v>125690</v>
      </c>
    </row>
    <row r="34" spans="1:16" ht="60" x14ac:dyDescent="0.3">
      <c r="A34" s="288" t="s">
        <v>982</v>
      </c>
      <c r="B34" s="292">
        <v>3212898</v>
      </c>
      <c r="C34" s="288" t="s">
        <v>1473</v>
      </c>
      <c r="D34" s="288" t="s">
        <v>828</v>
      </c>
      <c r="E34" s="288" t="s">
        <v>795</v>
      </c>
      <c r="F34" s="289">
        <v>2024260</v>
      </c>
      <c r="G34" s="289">
        <v>247500</v>
      </c>
      <c r="H34" s="289">
        <v>358</v>
      </c>
      <c r="I34" s="289">
        <v>1772100</v>
      </c>
      <c r="J34" s="289">
        <f t="shared" si="0"/>
        <v>2019600</v>
      </c>
      <c r="K34" s="297">
        <v>50</v>
      </c>
      <c r="L34" s="289">
        <v>247500</v>
      </c>
      <c r="M34" s="318"/>
      <c r="N34" s="291"/>
      <c r="P34" s="154">
        <f t="shared" si="1"/>
        <v>247500</v>
      </c>
    </row>
    <row r="35" spans="1:16" ht="60" x14ac:dyDescent="0.3">
      <c r="A35" s="288" t="s">
        <v>982</v>
      </c>
      <c r="B35" s="292">
        <v>3479025</v>
      </c>
      <c r="C35" s="288" t="s">
        <v>1474</v>
      </c>
      <c r="D35" s="288" t="s">
        <v>830</v>
      </c>
      <c r="E35" s="288" t="s">
        <v>795</v>
      </c>
      <c r="F35" s="289">
        <v>206712</v>
      </c>
      <c r="G35" s="289">
        <v>84860</v>
      </c>
      <c r="H35" s="289">
        <v>28</v>
      </c>
      <c r="I35" s="289">
        <v>118804</v>
      </c>
      <c r="J35" s="289">
        <f t="shared" si="0"/>
        <v>203664</v>
      </c>
      <c r="K35" s="296">
        <v>20</v>
      </c>
      <c r="L35" s="289">
        <v>84860</v>
      </c>
      <c r="M35" s="318"/>
      <c r="N35" s="291"/>
      <c r="P35" s="154">
        <f t="shared" si="1"/>
        <v>84860</v>
      </c>
    </row>
    <row r="36" spans="1:16" ht="60" x14ac:dyDescent="0.3">
      <c r="A36" s="288" t="s">
        <v>982</v>
      </c>
      <c r="B36" s="292">
        <v>3542006</v>
      </c>
      <c r="C36" s="288" t="s">
        <v>1475</v>
      </c>
      <c r="D36" s="288" t="s">
        <v>832</v>
      </c>
      <c r="E36" s="288" t="s">
        <v>795</v>
      </c>
      <c r="F36" s="289">
        <v>89736</v>
      </c>
      <c r="G36" s="289">
        <v>59740</v>
      </c>
      <c r="H36" s="289">
        <v>10</v>
      </c>
      <c r="I36" s="289">
        <v>29870</v>
      </c>
      <c r="J36" s="289">
        <f t="shared" si="0"/>
        <v>89610</v>
      </c>
      <c r="K36" s="296">
        <v>20</v>
      </c>
      <c r="L36" s="289">
        <v>59740</v>
      </c>
      <c r="M36" s="318"/>
      <c r="N36" s="291"/>
      <c r="P36" s="154">
        <f t="shared" si="1"/>
        <v>59740</v>
      </c>
    </row>
    <row r="37" spans="1:16" ht="60" x14ac:dyDescent="0.3">
      <c r="A37" s="288" t="s">
        <v>982</v>
      </c>
      <c r="B37" s="292">
        <v>3899998</v>
      </c>
      <c r="C37" s="288" t="s">
        <v>1476</v>
      </c>
      <c r="D37" s="288" t="s">
        <v>834</v>
      </c>
      <c r="E37" s="288" t="s">
        <v>795</v>
      </c>
      <c r="F37" s="289">
        <v>50318</v>
      </c>
      <c r="G37" s="289">
        <v>32500</v>
      </c>
      <c r="H37" s="289">
        <v>10</v>
      </c>
      <c r="I37" s="289">
        <v>16250</v>
      </c>
      <c r="J37" s="289">
        <f t="shared" si="0"/>
        <v>48750</v>
      </c>
      <c r="K37" s="296">
        <v>20</v>
      </c>
      <c r="L37" s="289">
        <v>32500</v>
      </c>
      <c r="M37" s="318"/>
      <c r="N37" s="291"/>
      <c r="P37" s="154">
        <f t="shared" si="1"/>
        <v>32500</v>
      </c>
    </row>
    <row r="38" spans="1:16" ht="60" x14ac:dyDescent="0.3">
      <c r="A38" s="288" t="s">
        <v>982</v>
      </c>
      <c r="B38" s="292">
        <v>3899998</v>
      </c>
      <c r="C38" s="288" t="s">
        <v>1477</v>
      </c>
      <c r="D38" s="288" t="s">
        <v>834</v>
      </c>
      <c r="E38" s="288" t="s">
        <v>795</v>
      </c>
      <c r="F38" s="289">
        <v>137438</v>
      </c>
      <c r="G38" s="289">
        <v>104000</v>
      </c>
      <c r="H38" s="289">
        <v>6</v>
      </c>
      <c r="I38" s="289">
        <v>31200</v>
      </c>
      <c r="J38" s="289">
        <f t="shared" si="0"/>
        <v>135200</v>
      </c>
      <c r="K38" s="296">
        <v>20</v>
      </c>
      <c r="L38" s="289">
        <v>104000</v>
      </c>
      <c r="M38" s="318"/>
      <c r="N38" s="291"/>
      <c r="P38" s="154">
        <f t="shared" si="1"/>
        <v>104000</v>
      </c>
    </row>
    <row r="39" spans="1:16" ht="60" x14ac:dyDescent="0.3">
      <c r="A39" s="288" t="s">
        <v>982</v>
      </c>
      <c r="B39" s="292">
        <v>3891106</v>
      </c>
      <c r="C39" s="288" t="s">
        <v>1478</v>
      </c>
      <c r="D39" s="288" t="s">
        <v>837</v>
      </c>
      <c r="E39" s="288" t="s">
        <v>795</v>
      </c>
      <c r="F39" s="289">
        <v>99000</v>
      </c>
      <c r="G39" s="289">
        <v>46560</v>
      </c>
      <c r="H39" s="289">
        <v>135</v>
      </c>
      <c r="I39" s="289">
        <v>52380</v>
      </c>
      <c r="J39" s="289">
        <f t="shared" si="0"/>
        <v>98940</v>
      </c>
      <c r="K39" s="296">
        <v>120</v>
      </c>
      <c r="L39" s="289">
        <v>46560</v>
      </c>
      <c r="M39" s="318"/>
      <c r="N39" s="291"/>
      <c r="P39" s="154">
        <f t="shared" si="1"/>
        <v>46560</v>
      </c>
    </row>
    <row r="40" spans="1:16" ht="60" x14ac:dyDescent="0.3">
      <c r="A40" s="288" t="s">
        <v>982</v>
      </c>
      <c r="B40" s="292">
        <v>3899998</v>
      </c>
      <c r="C40" s="288" t="s">
        <v>1479</v>
      </c>
      <c r="D40" s="288" t="s">
        <v>840</v>
      </c>
      <c r="E40" s="288" t="s">
        <v>795</v>
      </c>
      <c r="F40" s="289">
        <v>44365</v>
      </c>
      <c r="G40" s="289">
        <v>34000</v>
      </c>
      <c r="H40" s="289">
        <v>3</v>
      </c>
      <c r="I40" s="289">
        <v>10200</v>
      </c>
      <c r="J40" s="289">
        <f t="shared" si="0"/>
        <v>44200</v>
      </c>
      <c r="K40" s="296">
        <v>10</v>
      </c>
      <c r="L40" s="289">
        <v>34000</v>
      </c>
      <c r="M40" s="318"/>
      <c r="N40" s="291"/>
      <c r="P40" s="154">
        <f t="shared" si="1"/>
        <v>34000</v>
      </c>
    </row>
    <row r="41" spans="1:16" ht="60" x14ac:dyDescent="0.3">
      <c r="A41" s="288" t="s">
        <v>982</v>
      </c>
      <c r="B41" s="292">
        <v>3899998</v>
      </c>
      <c r="C41" s="288" t="s">
        <v>1480</v>
      </c>
      <c r="D41" s="288" t="s">
        <v>803</v>
      </c>
      <c r="E41" s="288" t="s">
        <v>795</v>
      </c>
      <c r="F41" s="289">
        <v>17820</v>
      </c>
      <c r="G41" s="289">
        <v>15050</v>
      </c>
      <c r="H41" s="289">
        <v>9</v>
      </c>
      <c r="I41" s="289">
        <v>2709</v>
      </c>
      <c r="J41" s="289">
        <f t="shared" si="0"/>
        <v>17759</v>
      </c>
      <c r="K41" s="296">
        <v>50</v>
      </c>
      <c r="L41" s="289">
        <v>15050</v>
      </c>
      <c r="M41" s="318"/>
      <c r="N41" s="291"/>
      <c r="P41" s="154">
        <f t="shared" si="1"/>
        <v>15050</v>
      </c>
    </row>
    <row r="42" spans="1:16" ht="60" x14ac:dyDescent="0.3">
      <c r="A42" s="288" t="s">
        <v>982</v>
      </c>
      <c r="B42" s="292">
        <v>3899998</v>
      </c>
      <c r="C42" s="288" t="s">
        <v>1481</v>
      </c>
      <c r="D42" s="288" t="s">
        <v>746</v>
      </c>
      <c r="E42" s="288" t="s">
        <v>795</v>
      </c>
      <c r="F42" s="289">
        <v>348000</v>
      </c>
      <c r="G42" s="289">
        <v>24000</v>
      </c>
      <c r="H42" s="289">
        <v>135</v>
      </c>
      <c r="I42" s="289">
        <v>324000</v>
      </c>
      <c r="J42" s="289">
        <f t="shared" si="0"/>
        <v>348000</v>
      </c>
      <c r="K42" s="296">
        <v>10</v>
      </c>
      <c r="L42" s="289">
        <v>24000</v>
      </c>
      <c r="M42" s="318"/>
      <c r="N42" s="291"/>
      <c r="P42" s="154">
        <f t="shared" si="1"/>
        <v>24000</v>
      </c>
    </row>
    <row r="43" spans="1:16" ht="60" x14ac:dyDescent="0.3">
      <c r="A43" s="288" t="s">
        <v>982</v>
      </c>
      <c r="B43" s="292">
        <v>3899998</v>
      </c>
      <c r="C43" s="288" t="s">
        <v>1482</v>
      </c>
      <c r="D43" s="288" t="s">
        <v>840</v>
      </c>
      <c r="E43" s="288" t="s">
        <v>795</v>
      </c>
      <c r="F43" s="289">
        <v>117600</v>
      </c>
      <c r="G43" s="289">
        <v>20500</v>
      </c>
      <c r="H43" s="289">
        <v>47</v>
      </c>
      <c r="I43" s="289">
        <v>96350</v>
      </c>
      <c r="J43" s="289">
        <f t="shared" si="0"/>
        <v>116850</v>
      </c>
      <c r="K43" s="296">
        <v>10</v>
      </c>
      <c r="L43" s="289">
        <v>20500</v>
      </c>
      <c r="M43" s="318"/>
      <c r="N43" s="291"/>
      <c r="P43" s="154">
        <f t="shared" si="1"/>
        <v>20500</v>
      </c>
    </row>
    <row r="44" spans="1:16" ht="60" x14ac:dyDescent="0.3">
      <c r="A44" s="288" t="s">
        <v>982</v>
      </c>
      <c r="B44" s="292">
        <v>3899998</v>
      </c>
      <c r="C44" s="288" t="s">
        <v>1483</v>
      </c>
      <c r="D44" s="288" t="s">
        <v>840</v>
      </c>
      <c r="E44" s="288" t="s">
        <v>795</v>
      </c>
      <c r="F44" s="289">
        <v>375000</v>
      </c>
      <c r="G44" s="289">
        <v>31570</v>
      </c>
      <c r="H44" s="289">
        <v>108</v>
      </c>
      <c r="I44" s="289">
        <v>340956</v>
      </c>
      <c r="J44" s="289">
        <f t="shared" si="0"/>
        <v>372526</v>
      </c>
      <c r="K44" s="296">
        <v>10</v>
      </c>
      <c r="L44" s="289">
        <v>31570</v>
      </c>
      <c r="M44" s="318"/>
      <c r="N44" s="291"/>
      <c r="P44" s="154">
        <f t="shared" si="1"/>
        <v>31570</v>
      </c>
    </row>
    <row r="45" spans="1:16" ht="60" x14ac:dyDescent="0.3">
      <c r="A45" s="288" t="s">
        <v>982</v>
      </c>
      <c r="B45" s="292">
        <v>3699006</v>
      </c>
      <c r="C45" s="288" t="s">
        <v>1484</v>
      </c>
      <c r="D45" s="288" t="s">
        <v>828</v>
      </c>
      <c r="E45" s="288" t="s">
        <v>795</v>
      </c>
      <c r="F45" s="289">
        <v>66000</v>
      </c>
      <c r="G45" s="289">
        <v>65000</v>
      </c>
      <c r="H45" s="289">
        <v>0</v>
      </c>
      <c r="I45" s="289">
        <v>0</v>
      </c>
      <c r="J45" s="289">
        <f t="shared" si="0"/>
        <v>65000</v>
      </c>
      <c r="K45" s="296">
        <v>50</v>
      </c>
      <c r="L45" s="289">
        <v>65000</v>
      </c>
      <c r="M45" s="318"/>
      <c r="N45" s="291"/>
      <c r="P45" s="154">
        <f t="shared" si="1"/>
        <v>65000</v>
      </c>
    </row>
    <row r="46" spans="1:16" ht="60" x14ac:dyDescent="0.3">
      <c r="A46" s="288" t="s">
        <v>982</v>
      </c>
      <c r="B46" s="292">
        <v>3212905</v>
      </c>
      <c r="C46" s="288" t="s">
        <v>846</v>
      </c>
      <c r="D46" s="288" t="s">
        <v>847</v>
      </c>
      <c r="E46" s="288" t="s">
        <v>795</v>
      </c>
      <c r="F46" s="289">
        <v>84216.000000000015</v>
      </c>
      <c r="G46" s="289">
        <v>37400</v>
      </c>
      <c r="H46" s="289">
        <v>13</v>
      </c>
      <c r="I46" s="289">
        <v>44200</v>
      </c>
      <c r="J46" s="289">
        <f t="shared" si="0"/>
        <v>81600</v>
      </c>
      <c r="K46" s="296">
        <v>11</v>
      </c>
      <c r="L46" s="289">
        <v>37400</v>
      </c>
      <c r="M46" s="318"/>
      <c r="N46" s="291"/>
      <c r="P46" s="154">
        <f t="shared" si="1"/>
        <v>37400</v>
      </c>
    </row>
    <row r="47" spans="1:16" ht="60" x14ac:dyDescent="0.3">
      <c r="A47" s="288" t="s">
        <v>982</v>
      </c>
      <c r="B47" s="292">
        <v>3891106</v>
      </c>
      <c r="C47" s="288" t="s">
        <v>848</v>
      </c>
      <c r="D47" s="288" t="s">
        <v>849</v>
      </c>
      <c r="E47" s="288" t="s">
        <v>795</v>
      </c>
      <c r="F47" s="289">
        <v>95040</v>
      </c>
      <c r="G47" s="289">
        <v>76800</v>
      </c>
      <c r="H47" s="289">
        <v>1</v>
      </c>
      <c r="I47" s="289">
        <v>9600</v>
      </c>
      <c r="J47" s="289">
        <f t="shared" si="0"/>
        <v>86400</v>
      </c>
      <c r="K47" s="296">
        <v>8</v>
      </c>
      <c r="L47" s="289">
        <v>76800</v>
      </c>
      <c r="M47" s="318"/>
      <c r="N47" s="291"/>
      <c r="P47" s="154">
        <f t="shared" si="1"/>
        <v>76800</v>
      </c>
    </row>
    <row r="48" spans="1:16" ht="60" x14ac:dyDescent="0.3">
      <c r="A48" s="288" t="s">
        <v>982</v>
      </c>
      <c r="B48" s="292">
        <v>3212905</v>
      </c>
      <c r="C48" s="288" t="s">
        <v>850</v>
      </c>
      <c r="D48" s="288" t="s">
        <v>851</v>
      </c>
      <c r="E48" s="288" t="s">
        <v>795</v>
      </c>
      <c r="F48" s="289">
        <v>39600</v>
      </c>
      <c r="G48" s="289">
        <v>18000</v>
      </c>
      <c r="H48" s="289">
        <v>72</v>
      </c>
      <c r="I48" s="289">
        <v>21600</v>
      </c>
      <c r="J48" s="289">
        <f t="shared" si="0"/>
        <v>39600</v>
      </c>
      <c r="K48" s="296">
        <v>60</v>
      </c>
      <c r="L48" s="289">
        <v>18000</v>
      </c>
      <c r="M48" s="318"/>
      <c r="N48" s="291"/>
      <c r="P48" s="154">
        <f t="shared" si="1"/>
        <v>18000</v>
      </c>
    </row>
    <row r="49" spans="1:16" ht="60" x14ac:dyDescent="0.3">
      <c r="A49" s="288" t="s">
        <v>982</v>
      </c>
      <c r="B49" s="292">
        <v>3212905</v>
      </c>
      <c r="C49" s="288" t="s">
        <v>852</v>
      </c>
      <c r="D49" s="288" t="s">
        <v>851</v>
      </c>
      <c r="E49" s="288" t="s">
        <v>795</v>
      </c>
      <c r="F49" s="289">
        <v>71280</v>
      </c>
      <c r="G49" s="289">
        <v>22680</v>
      </c>
      <c r="H49" s="289">
        <v>128</v>
      </c>
      <c r="I49" s="289">
        <v>48384</v>
      </c>
      <c r="J49" s="289">
        <f t="shared" si="0"/>
        <v>71064</v>
      </c>
      <c r="K49" s="296">
        <v>60</v>
      </c>
      <c r="L49" s="289">
        <v>22680</v>
      </c>
      <c r="M49" s="318"/>
      <c r="N49" s="291"/>
      <c r="P49" s="154">
        <f t="shared" si="1"/>
        <v>22680</v>
      </c>
    </row>
    <row r="50" spans="1:16" ht="60" x14ac:dyDescent="0.3">
      <c r="A50" s="288" t="s">
        <v>982</v>
      </c>
      <c r="B50" s="292">
        <v>3212898</v>
      </c>
      <c r="C50" s="288" t="s">
        <v>853</v>
      </c>
      <c r="D50" s="288" t="s">
        <v>854</v>
      </c>
      <c r="E50" s="288" t="s">
        <v>795</v>
      </c>
      <c r="F50" s="289">
        <v>712800</v>
      </c>
      <c r="G50" s="289">
        <v>117600</v>
      </c>
      <c r="H50" s="289">
        <v>607</v>
      </c>
      <c r="I50" s="289">
        <v>594860</v>
      </c>
      <c r="J50" s="289">
        <f t="shared" si="0"/>
        <v>712460</v>
      </c>
      <c r="K50" s="297">
        <v>120</v>
      </c>
      <c r="L50" s="289">
        <v>117600</v>
      </c>
      <c r="M50" s="318"/>
      <c r="N50" s="291"/>
      <c r="P50" s="154">
        <f t="shared" si="1"/>
        <v>117600</v>
      </c>
    </row>
    <row r="51" spans="1:16" ht="60" x14ac:dyDescent="0.3">
      <c r="A51" s="288" t="s">
        <v>982</v>
      </c>
      <c r="B51" s="292">
        <v>3891104</v>
      </c>
      <c r="C51" s="288" t="s">
        <v>855</v>
      </c>
      <c r="D51" s="288" t="s">
        <v>856</v>
      </c>
      <c r="E51" s="288" t="s">
        <v>795</v>
      </c>
      <c r="F51" s="289">
        <v>316800</v>
      </c>
      <c r="G51" s="289">
        <v>222400</v>
      </c>
      <c r="H51" s="289">
        <v>6</v>
      </c>
      <c r="I51" s="289">
        <v>83400</v>
      </c>
      <c r="J51" s="289">
        <f t="shared" si="0"/>
        <v>305800</v>
      </c>
      <c r="K51" s="296">
        <v>16</v>
      </c>
      <c r="L51" s="289">
        <v>222400</v>
      </c>
      <c r="M51" s="318"/>
      <c r="N51" s="291"/>
      <c r="P51" s="154">
        <f t="shared" si="1"/>
        <v>222400</v>
      </c>
    </row>
    <row r="52" spans="1:16" ht="60" x14ac:dyDescent="0.3">
      <c r="A52" s="288" t="s">
        <v>982</v>
      </c>
      <c r="B52" s="292">
        <v>3856006</v>
      </c>
      <c r="C52" s="288" t="s">
        <v>857</v>
      </c>
      <c r="D52" s="288" t="s">
        <v>858</v>
      </c>
      <c r="E52" s="288" t="s">
        <v>795</v>
      </c>
      <c r="F52" s="289">
        <v>343200.00000000006</v>
      </c>
      <c r="G52" s="289">
        <v>110000</v>
      </c>
      <c r="H52" s="289">
        <v>42</v>
      </c>
      <c r="I52" s="289">
        <v>231000</v>
      </c>
      <c r="J52" s="289">
        <f t="shared" si="0"/>
        <v>341000</v>
      </c>
      <c r="K52" s="296">
        <v>20</v>
      </c>
      <c r="L52" s="289">
        <v>110000</v>
      </c>
      <c r="M52" s="318"/>
      <c r="N52" s="291"/>
      <c r="P52" s="154">
        <f t="shared" si="1"/>
        <v>110000</v>
      </c>
    </row>
    <row r="53" spans="1:16" ht="60" x14ac:dyDescent="0.3">
      <c r="A53" s="288" t="s">
        <v>982</v>
      </c>
      <c r="B53" s="292">
        <v>3479025</v>
      </c>
      <c r="C53" s="288" t="s">
        <v>862</v>
      </c>
      <c r="D53" s="288" t="s">
        <v>858</v>
      </c>
      <c r="E53" s="288" t="s">
        <v>795</v>
      </c>
      <c r="F53" s="289">
        <v>44880.000000000007</v>
      </c>
      <c r="G53" s="289">
        <v>7800</v>
      </c>
      <c r="H53" s="289">
        <v>95</v>
      </c>
      <c r="I53" s="289">
        <v>37050</v>
      </c>
      <c r="J53" s="289">
        <f t="shared" si="0"/>
        <v>44850</v>
      </c>
      <c r="K53" s="296">
        <v>20</v>
      </c>
      <c r="L53" s="289">
        <v>7800</v>
      </c>
      <c r="M53" s="318"/>
      <c r="N53" s="291"/>
      <c r="P53" s="154">
        <f t="shared" si="1"/>
        <v>7800</v>
      </c>
    </row>
    <row r="54" spans="1:16" ht="60" x14ac:dyDescent="0.3">
      <c r="A54" s="288" t="s">
        <v>982</v>
      </c>
      <c r="B54" s="292">
        <v>3899998</v>
      </c>
      <c r="C54" s="288" t="s">
        <v>863</v>
      </c>
      <c r="D54" s="288" t="s">
        <v>864</v>
      </c>
      <c r="E54" s="288" t="s">
        <v>795</v>
      </c>
      <c r="F54" s="289">
        <v>66000</v>
      </c>
      <c r="G54" s="289">
        <v>29800</v>
      </c>
      <c r="H54" s="289">
        <v>2</v>
      </c>
      <c r="I54" s="289">
        <v>29800</v>
      </c>
      <c r="J54" s="289">
        <f t="shared" si="0"/>
        <v>59600</v>
      </c>
      <c r="K54" s="296">
        <v>2</v>
      </c>
      <c r="L54" s="289">
        <v>29800</v>
      </c>
      <c r="M54" s="318"/>
      <c r="N54" s="291"/>
      <c r="P54" s="154">
        <f t="shared" si="1"/>
        <v>29800</v>
      </c>
    </row>
    <row r="55" spans="1:16" ht="60" x14ac:dyDescent="0.3">
      <c r="A55" s="288" t="s">
        <v>982</v>
      </c>
      <c r="B55" s="292">
        <v>3812104</v>
      </c>
      <c r="C55" s="288" t="s">
        <v>865</v>
      </c>
      <c r="D55" s="288" t="s">
        <v>866</v>
      </c>
      <c r="E55" s="288" t="s">
        <v>795</v>
      </c>
      <c r="F55" s="289">
        <v>3053478</v>
      </c>
      <c r="G55" s="289">
        <v>1770000</v>
      </c>
      <c r="H55" s="289">
        <v>217</v>
      </c>
      <c r="I55" s="289">
        <v>1280300</v>
      </c>
      <c r="J55" s="289">
        <f t="shared" si="0"/>
        <v>3050300</v>
      </c>
      <c r="K55" s="296">
        <v>300</v>
      </c>
      <c r="L55" s="289">
        <v>1770000</v>
      </c>
      <c r="M55" s="318"/>
      <c r="N55" s="291"/>
      <c r="P55" s="154">
        <f t="shared" si="1"/>
        <v>1770000</v>
      </c>
    </row>
    <row r="56" spans="1:16" customFormat="1" ht="51" x14ac:dyDescent="0.25">
      <c r="A56" s="5" t="s">
        <v>982</v>
      </c>
      <c r="B56" s="104">
        <v>3899998</v>
      </c>
      <c r="C56" s="5" t="s">
        <v>867</v>
      </c>
      <c r="D56" s="5" t="s">
        <v>868</v>
      </c>
      <c r="E56" s="5" t="s">
        <v>795</v>
      </c>
      <c r="F56" s="177">
        <f>224268-50000</f>
        <v>174268</v>
      </c>
      <c r="G56" s="177"/>
      <c r="H56" s="177">
        <v>0</v>
      </c>
      <c r="I56" s="177">
        <v>0</v>
      </c>
      <c r="J56" s="177">
        <f t="shared" si="0"/>
        <v>0</v>
      </c>
      <c r="K56" s="282"/>
      <c r="L56" s="177">
        <v>0</v>
      </c>
      <c r="M56" s="317"/>
      <c r="N56" s="106"/>
      <c r="P56" s="100">
        <f t="shared" si="1"/>
        <v>0</v>
      </c>
    </row>
    <row r="57" spans="1:16" ht="30" x14ac:dyDescent="0.3">
      <c r="A57" s="288" t="s">
        <v>965</v>
      </c>
      <c r="B57" s="292">
        <v>4299991</v>
      </c>
      <c r="C57" s="288" t="s">
        <v>1485</v>
      </c>
      <c r="D57" s="288">
        <v>5</v>
      </c>
      <c r="E57" s="288" t="s">
        <v>314</v>
      </c>
      <c r="F57" s="289">
        <v>450000</v>
      </c>
      <c r="G57" s="289">
        <v>340000</v>
      </c>
      <c r="H57" s="289">
        <v>1</v>
      </c>
      <c r="I57" s="289">
        <v>68000</v>
      </c>
      <c r="J57" s="289">
        <f t="shared" si="0"/>
        <v>408000</v>
      </c>
      <c r="K57" s="296">
        <v>5</v>
      </c>
      <c r="L57" s="289">
        <v>340000</v>
      </c>
      <c r="M57" s="318"/>
      <c r="N57" s="291"/>
      <c r="P57" s="154">
        <f t="shared" si="1"/>
        <v>340000</v>
      </c>
    </row>
    <row r="58" spans="1:16" ht="60" x14ac:dyDescent="0.3">
      <c r="A58" s="288" t="s">
        <v>965</v>
      </c>
      <c r="B58" s="292">
        <v>4291501</v>
      </c>
      <c r="C58" s="288" t="s">
        <v>1486</v>
      </c>
      <c r="D58" s="288" t="s">
        <v>803</v>
      </c>
      <c r="E58" s="288" t="s">
        <v>795</v>
      </c>
      <c r="F58" s="289">
        <v>37500</v>
      </c>
      <c r="G58" s="289">
        <v>35000</v>
      </c>
      <c r="H58" s="289">
        <v>3</v>
      </c>
      <c r="I58" s="289">
        <v>2100</v>
      </c>
      <c r="J58" s="289">
        <f t="shared" si="0"/>
        <v>37100</v>
      </c>
      <c r="K58" s="296">
        <v>50</v>
      </c>
      <c r="L58" s="289">
        <v>35000</v>
      </c>
      <c r="M58" s="318"/>
      <c r="N58" s="291"/>
      <c r="P58" s="154">
        <f t="shared" si="1"/>
        <v>35000</v>
      </c>
    </row>
    <row r="59" spans="1:16" ht="60" x14ac:dyDescent="0.3">
      <c r="A59" s="288" t="s">
        <v>965</v>
      </c>
      <c r="B59" s="292">
        <v>4299502</v>
      </c>
      <c r="C59" s="288" t="s">
        <v>859</v>
      </c>
      <c r="D59" s="288" t="s">
        <v>858</v>
      </c>
      <c r="E59" s="288" t="s">
        <v>795</v>
      </c>
      <c r="F59" s="289">
        <v>34320</v>
      </c>
      <c r="G59" s="289">
        <v>30000</v>
      </c>
      <c r="H59" s="289">
        <v>2</v>
      </c>
      <c r="I59" s="289">
        <v>3000</v>
      </c>
      <c r="J59" s="289">
        <f t="shared" si="0"/>
        <v>33000</v>
      </c>
      <c r="K59" s="296">
        <v>20</v>
      </c>
      <c r="L59" s="289">
        <v>30000</v>
      </c>
      <c r="M59" s="318"/>
      <c r="N59" s="291"/>
      <c r="P59" s="154">
        <f t="shared" si="1"/>
        <v>30000</v>
      </c>
    </row>
    <row r="60" spans="1:16" ht="60" x14ac:dyDescent="0.3">
      <c r="A60" s="288" t="s">
        <v>965</v>
      </c>
      <c r="B60" s="292">
        <v>4299502</v>
      </c>
      <c r="C60" s="288" t="s">
        <v>860</v>
      </c>
      <c r="D60" s="288" t="s">
        <v>858</v>
      </c>
      <c r="E60" s="288" t="s">
        <v>795</v>
      </c>
      <c r="F60" s="289">
        <v>147840</v>
      </c>
      <c r="G60" s="289">
        <v>20000</v>
      </c>
      <c r="H60" s="289">
        <v>127</v>
      </c>
      <c r="I60" s="289">
        <v>127000</v>
      </c>
      <c r="J60" s="289">
        <f t="shared" si="0"/>
        <v>147000</v>
      </c>
      <c r="K60" s="296">
        <v>20</v>
      </c>
      <c r="L60" s="289">
        <v>20000</v>
      </c>
      <c r="M60" s="318"/>
      <c r="N60" s="291"/>
      <c r="P60" s="154">
        <f t="shared" si="1"/>
        <v>20000</v>
      </c>
    </row>
    <row r="61" spans="1:16" ht="60" x14ac:dyDescent="0.3">
      <c r="A61" s="288" t="s">
        <v>965</v>
      </c>
      <c r="B61" s="292">
        <v>4299502</v>
      </c>
      <c r="C61" s="288" t="s">
        <v>861</v>
      </c>
      <c r="D61" s="288" t="s">
        <v>858</v>
      </c>
      <c r="E61" s="288" t="s">
        <v>795</v>
      </c>
      <c r="F61" s="289">
        <v>211200</v>
      </c>
      <c r="G61" s="289">
        <v>56000</v>
      </c>
      <c r="H61" s="289">
        <v>55</v>
      </c>
      <c r="I61" s="289">
        <v>154000</v>
      </c>
      <c r="J61" s="289">
        <f t="shared" si="0"/>
        <v>210000</v>
      </c>
      <c r="K61" s="296">
        <v>20</v>
      </c>
      <c r="L61" s="289">
        <v>56000</v>
      </c>
      <c r="M61" s="318"/>
      <c r="N61" s="291"/>
      <c r="P61" s="154">
        <f t="shared" si="1"/>
        <v>56000</v>
      </c>
    </row>
    <row r="62" spans="1:16" x14ac:dyDescent="0.3">
      <c r="G62" s="117">
        <f t="shared" ref="G62:M62" si="2">SUM(G2:G61)</f>
        <v>25947700</v>
      </c>
      <c r="H62" s="117"/>
      <c r="I62" s="117">
        <f t="shared" si="2"/>
        <v>10360238</v>
      </c>
      <c r="J62" s="117">
        <f t="shared" si="2"/>
        <v>36307938</v>
      </c>
      <c r="K62" s="111">
        <f t="shared" si="2"/>
        <v>3775</v>
      </c>
      <c r="L62" s="117">
        <f t="shared" si="2"/>
        <v>11681300.002599999</v>
      </c>
      <c r="M62" s="111">
        <f t="shared" si="2"/>
        <v>494</v>
      </c>
      <c r="N62" s="117">
        <f>SUM(N2:N61)</f>
        <v>12374399.997400001</v>
      </c>
    </row>
    <row r="63" spans="1:16" x14ac:dyDescent="0.3">
      <c r="L63" s="117"/>
    </row>
    <row r="64" spans="1:16" x14ac:dyDescent="0.3">
      <c r="L64" s="154"/>
    </row>
  </sheetData>
  <autoFilter ref="A1:P62"/>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zoomScale="85" zoomScaleNormal="85" workbookViewId="0">
      <selection activeCell="V10" sqref="V10"/>
    </sheetView>
  </sheetViews>
  <sheetFormatPr baseColWidth="10" defaultRowHeight="16.5" x14ac:dyDescent="0.3"/>
  <cols>
    <col min="1" max="2" width="35.5703125" style="107" customWidth="1"/>
    <col min="3" max="3" width="33.85546875" style="107" customWidth="1"/>
    <col min="4" max="4" width="10.28515625" style="107" hidden="1" customWidth="1"/>
    <col min="5" max="5" width="8.28515625" style="107" hidden="1" customWidth="1"/>
    <col min="6" max="6" width="15" style="107" hidden="1" customWidth="1"/>
    <col min="7" max="7" width="16.7109375" style="107" hidden="1" customWidth="1"/>
    <col min="8" max="8" width="19.28515625" style="107" hidden="1" customWidth="1"/>
    <col min="9" max="9" width="15.5703125" style="107" hidden="1" customWidth="1"/>
    <col min="10" max="10" width="19.28515625" style="107" hidden="1" customWidth="1"/>
    <col min="11" max="11" width="17.5703125" style="107" hidden="1" customWidth="1"/>
    <col min="12" max="12" width="22.5703125" style="107" hidden="1" customWidth="1"/>
    <col min="13" max="13" width="15" style="107" hidden="1" customWidth="1"/>
    <col min="14" max="14" width="0" style="107" hidden="1" customWidth="1"/>
    <col min="15" max="15" width="15" style="107" hidden="1" customWidth="1"/>
    <col min="16" max="16" width="12.140625" style="107" customWidth="1"/>
    <col min="17" max="16384" width="11.42578125" style="107"/>
  </cols>
  <sheetData>
    <row r="1" spans="1:17" ht="55.5" customHeight="1" x14ac:dyDescent="0.3">
      <c r="A1" s="299" t="s">
        <v>1408</v>
      </c>
      <c r="B1" s="299" t="s">
        <v>1438</v>
      </c>
      <c r="C1" s="299" t="s">
        <v>1409</v>
      </c>
      <c r="D1" s="299" t="s">
        <v>4</v>
      </c>
      <c r="E1" s="300" t="s">
        <v>1410</v>
      </c>
      <c r="F1" s="301" t="s">
        <v>1411</v>
      </c>
      <c r="G1" s="302" t="s">
        <v>1437</v>
      </c>
      <c r="H1" s="302" t="s">
        <v>1447</v>
      </c>
      <c r="I1" s="285" t="s">
        <v>1444</v>
      </c>
      <c r="J1" s="285" t="s">
        <v>1445</v>
      </c>
      <c r="K1" s="285" t="s">
        <v>1446</v>
      </c>
      <c r="L1" s="303" t="s">
        <v>1513</v>
      </c>
      <c r="M1" s="304" t="s">
        <v>1443</v>
      </c>
      <c r="N1" s="328" t="s">
        <v>9186</v>
      </c>
      <c r="O1" s="329" t="s">
        <v>1443</v>
      </c>
      <c r="P1" s="328" t="s">
        <v>9184</v>
      </c>
      <c r="Q1" s="329" t="s">
        <v>9185</v>
      </c>
    </row>
    <row r="2" spans="1:17" ht="45" x14ac:dyDescent="0.3">
      <c r="A2" s="305" t="s">
        <v>983</v>
      </c>
      <c r="B2" s="292">
        <v>2381302</v>
      </c>
      <c r="C2" s="305" t="s">
        <v>747</v>
      </c>
      <c r="D2" s="306">
        <v>200</v>
      </c>
      <c r="E2" s="306" t="s">
        <v>1412</v>
      </c>
      <c r="F2" s="307">
        <v>24000</v>
      </c>
      <c r="G2" s="308">
        <f>+D2*F2</f>
        <v>4800000</v>
      </c>
      <c r="H2" s="308">
        <v>3700000</v>
      </c>
      <c r="I2" s="306">
        <v>100</v>
      </c>
      <c r="J2" s="308">
        <v>1850000</v>
      </c>
      <c r="K2" s="308">
        <f>+H2+J2</f>
        <v>5550000</v>
      </c>
      <c r="L2" s="306">
        <v>75</v>
      </c>
      <c r="M2" s="309">
        <f>(17619.05*L2)*1.05</f>
        <v>1387500.1875</v>
      </c>
      <c r="N2" s="306">
        <v>75</v>
      </c>
      <c r="O2" s="330">
        <f>17619.05*N2*1.05</f>
        <v>1387500.1875</v>
      </c>
      <c r="P2" s="340">
        <v>50</v>
      </c>
      <c r="Q2" s="330">
        <f>+(17619.05*P2)*1.05</f>
        <v>925000.125</v>
      </c>
    </row>
    <row r="3" spans="1:17" ht="45" x14ac:dyDescent="0.3">
      <c r="A3" s="305" t="s">
        <v>983</v>
      </c>
      <c r="B3" s="292">
        <v>2391102</v>
      </c>
      <c r="C3" s="305" t="s">
        <v>1489</v>
      </c>
      <c r="D3" s="306">
        <v>100</v>
      </c>
      <c r="E3" s="306" t="s">
        <v>1413</v>
      </c>
      <c r="F3" s="307">
        <v>4450</v>
      </c>
      <c r="G3" s="308">
        <f t="shared" ref="G3:G31" si="0">+D3*F3</f>
        <v>445000</v>
      </c>
      <c r="H3" s="308">
        <v>220000</v>
      </c>
      <c r="I3" s="306">
        <v>100</v>
      </c>
      <c r="J3" s="308">
        <v>220000</v>
      </c>
      <c r="K3" s="308">
        <f t="shared" ref="K3:K32" si="1">+H3+J3</f>
        <v>440000</v>
      </c>
      <c r="L3" s="306"/>
      <c r="M3" s="309"/>
      <c r="N3" s="306">
        <v>100</v>
      </c>
      <c r="O3" s="330">
        <f>1848.74*N3*1.19</f>
        <v>220000.06</v>
      </c>
      <c r="P3" s="340">
        <v>100</v>
      </c>
      <c r="Q3" s="330">
        <f>(1848.74*P3)*1.19</f>
        <v>220000.06</v>
      </c>
    </row>
    <row r="4" spans="1:17" ht="45" x14ac:dyDescent="0.3">
      <c r="A4" s="305" t="s">
        <v>982</v>
      </c>
      <c r="B4" s="292">
        <v>3791009</v>
      </c>
      <c r="C4" s="305" t="s">
        <v>1491</v>
      </c>
      <c r="D4" s="306">
        <v>84</v>
      </c>
      <c r="E4" s="306" t="s">
        <v>1414</v>
      </c>
      <c r="F4" s="307">
        <v>80000</v>
      </c>
      <c r="G4" s="308">
        <f t="shared" si="0"/>
        <v>6720000</v>
      </c>
      <c r="H4" s="308">
        <v>5040000</v>
      </c>
      <c r="I4" s="306">
        <v>0</v>
      </c>
      <c r="J4" s="308">
        <v>0</v>
      </c>
      <c r="K4" s="308">
        <f t="shared" si="1"/>
        <v>5040000</v>
      </c>
      <c r="L4" s="306">
        <v>50</v>
      </c>
      <c r="M4" s="309">
        <f>+(50420.17*L4)*1.19</f>
        <v>3000000.1149999998</v>
      </c>
      <c r="N4" s="306">
        <v>20</v>
      </c>
      <c r="O4" s="330">
        <f>50420.17*N4*1.19</f>
        <v>1200000.0459999999</v>
      </c>
      <c r="P4" s="340">
        <v>14</v>
      </c>
      <c r="Q4" s="330">
        <f>+(50420.17*P4)*1.19</f>
        <v>840000.03220000002</v>
      </c>
    </row>
    <row r="5" spans="1:17" ht="45" x14ac:dyDescent="0.3">
      <c r="A5" s="305" t="s">
        <v>982</v>
      </c>
      <c r="B5" s="292">
        <v>3791009</v>
      </c>
      <c r="C5" s="305" t="s">
        <v>1490</v>
      </c>
      <c r="D5" s="306">
        <v>36</v>
      </c>
      <c r="E5" s="306" t="s">
        <v>1415</v>
      </c>
      <c r="F5" s="307">
        <v>145000</v>
      </c>
      <c r="G5" s="308">
        <f t="shared" si="0"/>
        <v>5220000</v>
      </c>
      <c r="H5" s="308">
        <v>3600000</v>
      </c>
      <c r="I5" s="306">
        <v>0</v>
      </c>
      <c r="J5" s="308">
        <v>0</v>
      </c>
      <c r="K5" s="308">
        <f t="shared" si="1"/>
        <v>3600000</v>
      </c>
      <c r="L5" s="306">
        <v>11</v>
      </c>
      <c r="M5" s="309">
        <f>+(84033.61*L5)*1.19</f>
        <v>1099999.9549</v>
      </c>
      <c r="N5" s="306">
        <v>18</v>
      </c>
      <c r="O5" s="330">
        <f>84033.61*N5*1.19</f>
        <v>1799999.9261999999</v>
      </c>
      <c r="P5" s="340">
        <v>7</v>
      </c>
      <c r="Q5" s="330">
        <f>+(84033.61*P5)*1.19</f>
        <v>699999.97129999998</v>
      </c>
    </row>
    <row r="6" spans="1:17" ht="45" x14ac:dyDescent="0.3">
      <c r="A6" s="305" t="s">
        <v>982</v>
      </c>
      <c r="B6" s="292">
        <v>3791009</v>
      </c>
      <c r="C6" s="305" t="s">
        <v>1492</v>
      </c>
      <c r="D6" s="306">
        <v>10</v>
      </c>
      <c r="E6" s="306" t="s">
        <v>1415</v>
      </c>
      <c r="F6" s="307">
        <v>14000</v>
      </c>
      <c r="G6" s="308">
        <f t="shared" si="0"/>
        <v>140000</v>
      </c>
      <c r="H6" s="308">
        <v>102500</v>
      </c>
      <c r="I6" s="306">
        <v>0</v>
      </c>
      <c r="J6" s="308">
        <v>0</v>
      </c>
      <c r="K6" s="308">
        <f t="shared" si="1"/>
        <v>102500</v>
      </c>
      <c r="L6" s="306">
        <v>3</v>
      </c>
      <c r="M6" s="309">
        <f>+(8613.45*L6)*1.19</f>
        <v>30750.016500000002</v>
      </c>
      <c r="N6" s="306">
        <v>4</v>
      </c>
      <c r="O6" s="330">
        <f>8613.44*N6*1.19</f>
        <v>40999.974399999999</v>
      </c>
      <c r="P6" s="340"/>
      <c r="Q6" s="330"/>
    </row>
    <row r="7" spans="1:17" ht="45" x14ac:dyDescent="0.3">
      <c r="A7" s="305" t="s">
        <v>982</v>
      </c>
      <c r="B7" s="292">
        <v>3791009</v>
      </c>
      <c r="C7" s="305" t="s">
        <v>1493</v>
      </c>
      <c r="D7" s="306">
        <v>10</v>
      </c>
      <c r="E7" s="306" t="s">
        <v>1416</v>
      </c>
      <c r="F7" s="307">
        <v>68500</v>
      </c>
      <c r="G7" s="308">
        <f t="shared" si="0"/>
        <v>685000</v>
      </c>
      <c r="H7" s="308">
        <v>525000</v>
      </c>
      <c r="I7" s="306">
        <v>0</v>
      </c>
      <c r="J7" s="308">
        <v>0</v>
      </c>
      <c r="K7" s="308">
        <f t="shared" si="1"/>
        <v>525000</v>
      </c>
      <c r="L7" s="306">
        <v>10</v>
      </c>
      <c r="M7" s="309">
        <f>+(44117.65*L7)*1.19</f>
        <v>525000.03500000003</v>
      </c>
      <c r="N7" s="306"/>
      <c r="O7" s="330"/>
      <c r="P7" s="340"/>
      <c r="Q7" s="330"/>
    </row>
    <row r="8" spans="1:17" ht="45" x14ac:dyDescent="0.3">
      <c r="A8" s="305" t="s">
        <v>982</v>
      </c>
      <c r="B8" s="292">
        <v>3532103</v>
      </c>
      <c r="C8" s="305" t="s">
        <v>1494</v>
      </c>
      <c r="D8" s="306">
        <v>10</v>
      </c>
      <c r="E8" s="306" t="s">
        <v>1417</v>
      </c>
      <c r="F8" s="307">
        <v>59100</v>
      </c>
      <c r="G8" s="308">
        <f t="shared" si="0"/>
        <v>591000</v>
      </c>
      <c r="H8" s="308">
        <v>591000</v>
      </c>
      <c r="I8" s="306">
        <v>10</v>
      </c>
      <c r="J8" s="308">
        <v>591000</v>
      </c>
      <c r="K8" s="308">
        <f t="shared" si="1"/>
        <v>1182000</v>
      </c>
      <c r="L8" s="306">
        <v>10</v>
      </c>
      <c r="M8" s="309">
        <f>+(11974.79*10)*1.19</f>
        <v>142500.00100000002</v>
      </c>
      <c r="N8" s="306"/>
      <c r="O8" s="330"/>
      <c r="P8" s="340"/>
      <c r="Q8" s="330"/>
    </row>
    <row r="9" spans="1:17" ht="45" x14ac:dyDescent="0.3">
      <c r="A9" s="305" t="s">
        <v>982</v>
      </c>
      <c r="B9" s="292">
        <v>3466401</v>
      </c>
      <c r="C9" s="305" t="s">
        <v>1495</v>
      </c>
      <c r="D9" s="306">
        <v>96</v>
      </c>
      <c r="E9" s="306" t="s">
        <v>1418</v>
      </c>
      <c r="F9" s="307">
        <v>12000</v>
      </c>
      <c r="G9" s="308">
        <f t="shared" si="0"/>
        <v>1152000</v>
      </c>
      <c r="H9" s="308">
        <v>1152000</v>
      </c>
      <c r="I9" s="306">
        <v>0</v>
      </c>
      <c r="J9" s="308">
        <v>0</v>
      </c>
      <c r="K9" s="308">
        <f t="shared" si="1"/>
        <v>1152000</v>
      </c>
      <c r="L9" s="306">
        <v>10</v>
      </c>
      <c r="M9" s="309">
        <f>+(10084.03*L9)*1.19</f>
        <v>119999.95699999999</v>
      </c>
      <c r="N9" s="306">
        <v>10</v>
      </c>
      <c r="O9" s="330">
        <f>10084.03*N9*1.19</f>
        <v>119999.95699999999</v>
      </c>
      <c r="P9" s="340">
        <v>15</v>
      </c>
      <c r="Q9" s="330">
        <f>+(P9*10084.03)*1.19</f>
        <v>179999.93549999999</v>
      </c>
    </row>
    <row r="10" spans="1:17" ht="45" x14ac:dyDescent="0.3">
      <c r="A10" s="305" t="s">
        <v>982</v>
      </c>
      <c r="B10" s="292">
        <v>3423115</v>
      </c>
      <c r="C10" s="305" t="s">
        <v>1496</v>
      </c>
      <c r="D10" s="306">
        <v>20</v>
      </c>
      <c r="E10" s="306" t="s">
        <v>1418</v>
      </c>
      <c r="F10" s="307">
        <v>25000</v>
      </c>
      <c r="G10" s="308">
        <f t="shared" si="0"/>
        <v>500000</v>
      </c>
      <c r="H10" s="308">
        <v>342000</v>
      </c>
      <c r="I10" s="306">
        <v>11</v>
      </c>
      <c r="J10" s="308">
        <v>188100</v>
      </c>
      <c r="K10" s="308">
        <f t="shared" si="1"/>
        <v>530100</v>
      </c>
      <c r="L10" s="306"/>
      <c r="M10" s="309"/>
      <c r="N10" s="306">
        <v>10</v>
      </c>
      <c r="O10" s="330">
        <f>+N10*14369.75*1.19</f>
        <v>171000.02499999999</v>
      </c>
      <c r="P10" s="340">
        <v>5</v>
      </c>
      <c r="Q10" s="330">
        <f>+(5*14369.75)*1.19</f>
        <v>85500.012499999997</v>
      </c>
    </row>
    <row r="11" spans="1:17" ht="45" x14ac:dyDescent="0.3">
      <c r="A11" s="305" t="s">
        <v>982</v>
      </c>
      <c r="B11" s="292">
        <v>3533202</v>
      </c>
      <c r="C11" s="305" t="s">
        <v>1497</v>
      </c>
      <c r="D11" s="306">
        <v>50</v>
      </c>
      <c r="E11" s="306" t="s">
        <v>1418</v>
      </c>
      <c r="F11" s="307">
        <v>12500</v>
      </c>
      <c r="G11" s="308">
        <f t="shared" si="0"/>
        <v>625000</v>
      </c>
      <c r="H11" s="308">
        <v>550000</v>
      </c>
      <c r="I11" s="306">
        <v>46</v>
      </c>
      <c r="J11" s="308">
        <v>506000</v>
      </c>
      <c r="K11" s="308">
        <f t="shared" si="1"/>
        <v>1056000</v>
      </c>
      <c r="L11" s="306"/>
      <c r="M11" s="309"/>
      <c r="N11" s="306">
        <v>10</v>
      </c>
      <c r="O11" s="330">
        <f>+N11*9243.7*1.19</f>
        <v>110000.03</v>
      </c>
      <c r="P11" s="340">
        <v>40</v>
      </c>
      <c r="Q11" s="330">
        <f>+(P11*9243.7)*1.19</f>
        <v>440000.12</v>
      </c>
    </row>
    <row r="12" spans="1:17" ht="45" x14ac:dyDescent="0.3">
      <c r="A12" s="305" t="s">
        <v>982</v>
      </c>
      <c r="B12" s="292">
        <v>3532201</v>
      </c>
      <c r="C12" s="305" t="s">
        <v>760</v>
      </c>
      <c r="D12" s="306">
        <v>36</v>
      </c>
      <c r="E12" s="306" t="s">
        <v>1419</v>
      </c>
      <c r="F12" s="307">
        <v>7000</v>
      </c>
      <c r="G12" s="308">
        <f t="shared" si="0"/>
        <v>252000</v>
      </c>
      <c r="H12" s="308">
        <v>180000</v>
      </c>
      <c r="I12" s="306">
        <v>0</v>
      </c>
      <c r="J12" s="308">
        <v>0</v>
      </c>
      <c r="K12" s="308">
        <f t="shared" si="1"/>
        <v>180000</v>
      </c>
      <c r="L12" s="306">
        <v>36</v>
      </c>
      <c r="M12" s="309">
        <f>+(4201.68*L12)*1.19</f>
        <v>179999.9712</v>
      </c>
      <c r="N12" s="306"/>
      <c r="O12" s="330"/>
      <c r="P12" s="340"/>
      <c r="Q12" s="330"/>
    </row>
    <row r="13" spans="1:17" ht="45" x14ac:dyDescent="0.3">
      <c r="A13" s="305" t="s">
        <v>982</v>
      </c>
      <c r="B13" s="292">
        <v>3532103</v>
      </c>
      <c r="C13" s="305" t="s">
        <v>762</v>
      </c>
      <c r="D13" s="306">
        <v>96</v>
      </c>
      <c r="E13" s="306" t="s">
        <v>1418</v>
      </c>
      <c r="F13" s="307">
        <v>14600</v>
      </c>
      <c r="G13" s="308">
        <f t="shared" si="0"/>
        <v>1401600</v>
      </c>
      <c r="H13" s="308">
        <v>1368000</v>
      </c>
      <c r="I13" s="306">
        <v>0</v>
      </c>
      <c r="J13" s="308">
        <v>0</v>
      </c>
      <c r="K13" s="308">
        <f t="shared" si="1"/>
        <v>1368000</v>
      </c>
      <c r="L13" s="306"/>
      <c r="M13" s="309"/>
      <c r="N13" s="306">
        <v>10</v>
      </c>
      <c r="O13" s="330">
        <f>+N13*11974.79*1.19</f>
        <v>142500.00100000002</v>
      </c>
      <c r="P13" s="340">
        <v>5</v>
      </c>
      <c r="Q13" s="330">
        <f>11974.79*P13*1.19</f>
        <v>71250.000500000009</v>
      </c>
    </row>
    <row r="14" spans="1:17" ht="45" x14ac:dyDescent="0.3">
      <c r="A14" s="305" t="s">
        <v>982</v>
      </c>
      <c r="B14" s="292">
        <v>3466401</v>
      </c>
      <c r="C14" s="305" t="s">
        <v>763</v>
      </c>
      <c r="D14" s="306">
        <v>10</v>
      </c>
      <c r="E14" s="306" t="s">
        <v>1418</v>
      </c>
      <c r="F14" s="307">
        <v>21100</v>
      </c>
      <c r="G14" s="308">
        <f t="shared" si="0"/>
        <v>211000</v>
      </c>
      <c r="H14" s="308">
        <v>180000</v>
      </c>
      <c r="I14" s="306">
        <v>86</v>
      </c>
      <c r="J14" s="308">
        <v>1548000</v>
      </c>
      <c r="K14" s="308">
        <f t="shared" si="1"/>
        <v>1728000</v>
      </c>
      <c r="L14" s="306"/>
      <c r="M14" s="309"/>
      <c r="N14" s="306"/>
      <c r="O14" s="330"/>
      <c r="P14" s="340">
        <v>5</v>
      </c>
      <c r="Q14" s="330">
        <f>15126.05*P14*1.19</f>
        <v>89999.997499999998</v>
      </c>
    </row>
    <row r="15" spans="1:17" ht="45" x14ac:dyDescent="0.3">
      <c r="A15" s="305" t="s">
        <v>982</v>
      </c>
      <c r="B15" s="292">
        <v>3791009</v>
      </c>
      <c r="C15" s="305" t="s">
        <v>1498</v>
      </c>
      <c r="D15" s="306">
        <v>24</v>
      </c>
      <c r="E15" s="306" t="s">
        <v>1416</v>
      </c>
      <c r="F15" s="307">
        <v>2400</v>
      </c>
      <c r="G15" s="308">
        <f t="shared" si="0"/>
        <v>57600</v>
      </c>
      <c r="H15" s="308">
        <v>44400</v>
      </c>
      <c r="I15" s="306">
        <v>0</v>
      </c>
      <c r="J15" s="308">
        <v>0</v>
      </c>
      <c r="K15" s="308">
        <f t="shared" si="1"/>
        <v>44400</v>
      </c>
      <c r="L15" s="306"/>
      <c r="M15" s="309"/>
      <c r="N15" s="306">
        <v>12</v>
      </c>
      <c r="O15" s="330">
        <f>+N15*1554.62*1.19</f>
        <v>22199.973599999998</v>
      </c>
      <c r="P15" s="340">
        <v>1</v>
      </c>
      <c r="Q15" s="330">
        <f>1554.62*P15*1.19</f>
        <v>1849.9977999999999</v>
      </c>
    </row>
    <row r="16" spans="1:17" ht="45" x14ac:dyDescent="0.3">
      <c r="A16" s="305" t="s">
        <v>982</v>
      </c>
      <c r="B16" s="292">
        <v>3466401</v>
      </c>
      <c r="C16" s="305" t="s">
        <v>1499</v>
      </c>
      <c r="D16" s="306">
        <v>20</v>
      </c>
      <c r="E16" s="306" t="s">
        <v>1418</v>
      </c>
      <c r="F16" s="307">
        <v>18100</v>
      </c>
      <c r="G16" s="308">
        <f t="shared" si="0"/>
        <v>362000</v>
      </c>
      <c r="H16" s="308">
        <v>362000</v>
      </c>
      <c r="I16" s="306">
        <v>76</v>
      </c>
      <c r="J16" s="308">
        <v>1375600</v>
      </c>
      <c r="K16" s="308">
        <f t="shared" si="1"/>
        <v>1737600</v>
      </c>
      <c r="L16" s="306"/>
      <c r="M16" s="309"/>
      <c r="N16" s="306">
        <v>5</v>
      </c>
      <c r="O16" s="330">
        <f>15210.08*N16*1.19</f>
        <v>90499.975999999995</v>
      </c>
      <c r="P16" s="340">
        <v>5</v>
      </c>
      <c r="Q16" s="330">
        <f>15210.08*P16*1.19</f>
        <v>90499.975999999995</v>
      </c>
    </row>
    <row r="17" spans="1:17" ht="45" x14ac:dyDescent="0.3">
      <c r="A17" s="305" t="s">
        <v>982</v>
      </c>
      <c r="B17" s="292">
        <v>3466401</v>
      </c>
      <c r="C17" s="305" t="s">
        <v>1500</v>
      </c>
      <c r="D17" s="306">
        <v>50</v>
      </c>
      <c r="E17" s="306" t="s">
        <v>1418</v>
      </c>
      <c r="F17" s="307">
        <v>138000</v>
      </c>
      <c r="G17" s="308">
        <f t="shared" si="0"/>
        <v>6900000</v>
      </c>
      <c r="H17" s="308">
        <v>5000000</v>
      </c>
      <c r="I17" s="306">
        <v>46</v>
      </c>
      <c r="J17" s="308">
        <v>4600000</v>
      </c>
      <c r="K17" s="308">
        <f t="shared" si="1"/>
        <v>9600000</v>
      </c>
      <c r="L17" s="306">
        <v>2</v>
      </c>
      <c r="M17" s="309">
        <f>+(84033.61*L17)*1.19</f>
        <v>199999.99179999999</v>
      </c>
      <c r="N17" s="306">
        <v>10</v>
      </c>
      <c r="O17" s="330">
        <f>+N17*84033.61*1.19</f>
        <v>999999.95899999992</v>
      </c>
      <c r="P17" s="340">
        <v>20</v>
      </c>
      <c r="Q17" s="330">
        <f>84033.61*P17*1.19</f>
        <v>1999999.9179999998</v>
      </c>
    </row>
    <row r="18" spans="1:17" ht="45" x14ac:dyDescent="0.3">
      <c r="A18" s="305" t="s">
        <v>982</v>
      </c>
      <c r="B18" s="292">
        <v>3466401</v>
      </c>
      <c r="C18" s="305" t="s">
        <v>1501</v>
      </c>
      <c r="D18" s="306">
        <v>59</v>
      </c>
      <c r="E18" s="306" t="s">
        <v>1418</v>
      </c>
      <c r="F18" s="307">
        <v>68800</v>
      </c>
      <c r="G18" s="308">
        <f t="shared" si="0"/>
        <v>4059200</v>
      </c>
      <c r="H18" s="308">
        <v>3245000</v>
      </c>
      <c r="I18" s="306">
        <v>37</v>
      </c>
      <c r="J18" s="308">
        <v>2035000</v>
      </c>
      <c r="K18" s="308">
        <f t="shared" si="1"/>
        <v>5280000</v>
      </c>
      <c r="L18" s="306"/>
      <c r="M18" s="309"/>
      <c r="N18" s="306">
        <v>10</v>
      </c>
      <c r="O18" s="330">
        <f>+N18*46218.49*1.19</f>
        <v>550000.03099999996</v>
      </c>
      <c r="P18" s="340">
        <v>49</v>
      </c>
      <c r="Q18" s="330">
        <f>+(P18*46218.49*1.19)</f>
        <v>2695000.1518999995</v>
      </c>
    </row>
    <row r="19" spans="1:17" ht="45" x14ac:dyDescent="0.3">
      <c r="A19" s="305" t="s">
        <v>982</v>
      </c>
      <c r="B19" s="292">
        <v>3649013</v>
      </c>
      <c r="C19" s="305" t="s">
        <v>1502</v>
      </c>
      <c r="D19" s="306">
        <v>25</v>
      </c>
      <c r="E19" s="306" t="s">
        <v>1414</v>
      </c>
      <c r="F19" s="307">
        <v>7150</v>
      </c>
      <c r="G19" s="308">
        <f t="shared" si="0"/>
        <v>178750</v>
      </c>
      <c r="H19" s="308">
        <v>150000</v>
      </c>
      <c r="I19" s="306">
        <v>25</v>
      </c>
      <c r="J19" s="308">
        <v>150000</v>
      </c>
      <c r="K19" s="308">
        <f t="shared" si="1"/>
        <v>300000</v>
      </c>
      <c r="L19" s="306">
        <v>17</v>
      </c>
      <c r="M19" s="309">
        <f>+(5042.02*L19)*1.19</f>
        <v>102000.06460000001</v>
      </c>
      <c r="N19" s="306"/>
      <c r="O19" s="330"/>
      <c r="P19" s="340">
        <f>8+25</f>
        <v>33</v>
      </c>
      <c r="Q19" s="330">
        <f>+P19*5042.02*1.19</f>
        <v>198000.12539999999</v>
      </c>
    </row>
    <row r="20" spans="1:17" ht="45" x14ac:dyDescent="0.3">
      <c r="A20" s="305" t="s">
        <v>982</v>
      </c>
      <c r="B20" s="292">
        <v>3526103</v>
      </c>
      <c r="C20" s="305" t="s">
        <v>1503</v>
      </c>
      <c r="D20" s="306">
        <v>30</v>
      </c>
      <c r="E20" s="306" t="s">
        <v>1420</v>
      </c>
      <c r="F20" s="307">
        <v>11250</v>
      </c>
      <c r="G20" s="308">
        <f t="shared" si="0"/>
        <v>337500</v>
      </c>
      <c r="H20" s="308">
        <v>258000</v>
      </c>
      <c r="I20" s="306">
        <v>70</v>
      </c>
      <c r="J20" s="308">
        <v>602000</v>
      </c>
      <c r="K20" s="308">
        <f t="shared" si="1"/>
        <v>860000</v>
      </c>
      <c r="L20" s="306">
        <v>25</v>
      </c>
      <c r="M20" s="309">
        <f>+(8190.48*L20)*1.05</f>
        <v>215000.1</v>
      </c>
      <c r="N20" s="306"/>
      <c r="O20" s="330"/>
      <c r="P20" s="340">
        <f>5+2</f>
        <v>7</v>
      </c>
      <c r="Q20" s="330">
        <f>8190.47*P20*1.05</f>
        <v>60199.954500000007</v>
      </c>
    </row>
    <row r="21" spans="1:17" ht="45" x14ac:dyDescent="0.3">
      <c r="A21" s="305" t="s">
        <v>982</v>
      </c>
      <c r="B21" s="292">
        <v>3641001</v>
      </c>
      <c r="C21" s="305" t="s">
        <v>1504</v>
      </c>
      <c r="D21" s="306">
        <v>30</v>
      </c>
      <c r="E21" s="306" t="s">
        <v>1420</v>
      </c>
      <c r="F21" s="307">
        <v>3200</v>
      </c>
      <c r="G21" s="308">
        <f t="shared" si="0"/>
        <v>96000</v>
      </c>
      <c r="H21" s="308">
        <v>96000</v>
      </c>
      <c r="I21" s="306">
        <v>0</v>
      </c>
      <c r="J21" s="308">
        <v>0</v>
      </c>
      <c r="K21" s="308">
        <f t="shared" si="1"/>
        <v>96000</v>
      </c>
      <c r="L21" s="306"/>
      <c r="M21" s="309"/>
      <c r="N21" s="306"/>
      <c r="O21" s="330"/>
      <c r="P21" s="340">
        <v>20</v>
      </c>
      <c r="Q21" s="330">
        <f>2689.08*P21*1.19</f>
        <v>64000.103999999992</v>
      </c>
    </row>
    <row r="22" spans="1:17" ht="45" x14ac:dyDescent="0.3">
      <c r="A22" s="305" t="s">
        <v>982</v>
      </c>
      <c r="B22" s="292">
        <v>3641001</v>
      </c>
      <c r="C22" s="305" t="s">
        <v>1505</v>
      </c>
      <c r="D22" s="306">
        <v>30</v>
      </c>
      <c r="E22" s="306" t="s">
        <v>1420</v>
      </c>
      <c r="F22" s="307">
        <v>3200</v>
      </c>
      <c r="G22" s="308">
        <f t="shared" si="0"/>
        <v>96000</v>
      </c>
      <c r="H22" s="308">
        <v>96000</v>
      </c>
      <c r="I22" s="306">
        <v>0</v>
      </c>
      <c r="J22" s="308">
        <v>0</v>
      </c>
      <c r="K22" s="308">
        <f t="shared" si="1"/>
        <v>96000</v>
      </c>
      <c r="L22" s="306"/>
      <c r="M22" s="309"/>
      <c r="N22" s="306"/>
      <c r="O22" s="330"/>
      <c r="P22" s="340">
        <v>20</v>
      </c>
      <c r="Q22" s="330">
        <f>2689.08*P22*1.19</f>
        <v>64000.103999999992</v>
      </c>
    </row>
    <row r="23" spans="1:17" ht="45" x14ac:dyDescent="0.3">
      <c r="A23" s="305" t="s">
        <v>982</v>
      </c>
      <c r="B23" s="292">
        <v>3641001</v>
      </c>
      <c r="C23" s="305" t="s">
        <v>1506</v>
      </c>
      <c r="D23" s="306">
        <v>30</v>
      </c>
      <c r="E23" s="306" t="s">
        <v>1420</v>
      </c>
      <c r="F23" s="307">
        <v>3200</v>
      </c>
      <c r="G23" s="308">
        <f t="shared" si="0"/>
        <v>96000</v>
      </c>
      <c r="H23" s="308">
        <v>96000</v>
      </c>
      <c r="I23" s="306">
        <v>0</v>
      </c>
      <c r="J23" s="308">
        <v>0</v>
      </c>
      <c r="K23" s="308">
        <f t="shared" si="1"/>
        <v>96000</v>
      </c>
      <c r="L23" s="306"/>
      <c r="M23" s="309"/>
      <c r="N23" s="306"/>
      <c r="O23" s="330"/>
      <c r="P23" s="340">
        <v>20</v>
      </c>
      <c r="Q23" s="330">
        <f>+P23*2689.08*1.19</f>
        <v>64000.103999999992</v>
      </c>
    </row>
    <row r="24" spans="1:17" ht="45" x14ac:dyDescent="0.3">
      <c r="A24" s="305" t="s">
        <v>982</v>
      </c>
      <c r="B24" s="292">
        <v>3641001</v>
      </c>
      <c r="C24" s="305" t="s">
        <v>1507</v>
      </c>
      <c r="D24" s="306">
        <v>30</v>
      </c>
      <c r="E24" s="306" t="s">
        <v>1420</v>
      </c>
      <c r="F24" s="307">
        <v>2900</v>
      </c>
      <c r="G24" s="308">
        <f t="shared" si="0"/>
        <v>87000</v>
      </c>
      <c r="H24" s="308">
        <v>87000</v>
      </c>
      <c r="I24" s="306">
        <v>0</v>
      </c>
      <c r="J24" s="308">
        <v>0</v>
      </c>
      <c r="K24" s="308">
        <f t="shared" si="1"/>
        <v>87000</v>
      </c>
      <c r="L24" s="306"/>
      <c r="M24" s="309"/>
      <c r="N24" s="306"/>
      <c r="O24" s="330"/>
      <c r="P24" s="340">
        <v>20</v>
      </c>
      <c r="Q24" s="330">
        <f>2436.98*P24*1.19</f>
        <v>58000.123999999996</v>
      </c>
    </row>
    <row r="25" spans="1:17" ht="45" x14ac:dyDescent="0.3">
      <c r="A25" s="305" t="s">
        <v>982</v>
      </c>
      <c r="B25" s="292">
        <v>3899301</v>
      </c>
      <c r="C25" s="305" t="s">
        <v>1508</v>
      </c>
      <c r="D25" s="306">
        <v>20</v>
      </c>
      <c r="E25" s="306" t="s">
        <v>1421</v>
      </c>
      <c r="F25" s="307">
        <v>8500</v>
      </c>
      <c r="G25" s="308">
        <f t="shared" si="0"/>
        <v>170000</v>
      </c>
      <c r="H25" s="308">
        <v>170000</v>
      </c>
      <c r="I25" s="306">
        <v>0</v>
      </c>
      <c r="J25" s="308">
        <v>0</v>
      </c>
      <c r="K25" s="308">
        <f t="shared" si="1"/>
        <v>170000</v>
      </c>
      <c r="L25" s="306">
        <v>20</v>
      </c>
      <c r="M25" s="309">
        <f>+(7142.86*L25)*1.19</f>
        <v>170000.06799999997</v>
      </c>
      <c r="N25" s="306"/>
      <c r="O25" s="330"/>
      <c r="P25" s="340"/>
      <c r="Q25" s="341"/>
    </row>
    <row r="26" spans="1:17" ht="45" x14ac:dyDescent="0.3">
      <c r="A26" s="305" t="s">
        <v>982</v>
      </c>
      <c r="B26" s="292">
        <v>3694015</v>
      </c>
      <c r="C26" s="305" t="s">
        <v>782</v>
      </c>
      <c r="D26" s="306">
        <v>28</v>
      </c>
      <c r="E26" s="306" t="s">
        <v>1421</v>
      </c>
      <c r="F26" s="307">
        <v>450</v>
      </c>
      <c r="G26" s="308">
        <f t="shared" si="0"/>
        <v>12600</v>
      </c>
      <c r="H26" s="308">
        <v>9800</v>
      </c>
      <c r="I26" s="306">
        <v>0</v>
      </c>
      <c r="J26" s="308">
        <v>0</v>
      </c>
      <c r="K26" s="308">
        <f t="shared" si="1"/>
        <v>9800</v>
      </c>
      <c r="L26" s="306">
        <v>12</v>
      </c>
      <c r="M26" s="309">
        <f>+(294.12*L26)*1.19</f>
        <v>4200.0335999999998</v>
      </c>
      <c r="N26" s="306"/>
      <c r="O26" s="330"/>
      <c r="P26" s="340">
        <v>5</v>
      </c>
      <c r="Q26" s="330">
        <f>294.12*P26*1.19</f>
        <v>1750.0139999999999</v>
      </c>
    </row>
    <row r="27" spans="1:17" ht="45" x14ac:dyDescent="0.3">
      <c r="A27" s="305" t="s">
        <v>982</v>
      </c>
      <c r="B27" s="292">
        <v>3899314</v>
      </c>
      <c r="C27" s="305" t="s">
        <v>1509</v>
      </c>
      <c r="D27" s="306">
        <v>1</v>
      </c>
      <c r="E27" s="306" t="s">
        <v>1421</v>
      </c>
      <c r="F27" s="307">
        <v>27200</v>
      </c>
      <c r="G27" s="308">
        <f t="shared" si="0"/>
        <v>27200</v>
      </c>
      <c r="H27" s="308">
        <v>24000</v>
      </c>
      <c r="I27" s="306">
        <v>15</v>
      </c>
      <c r="J27" s="308">
        <v>360000</v>
      </c>
      <c r="K27" s="308">
        <f t="shared" si="1"/>
        <v>384000</v>
      </c>
      <c r="L27" s="306"/>
      <c r="M27" s="309"/>
      <c r="N27" s="306">
        <v>1</v>
      </c>
      <c r="O27" s="330">
        <f>+N27*20168.07*1.19</f>
        <v>24000.0033</v>
      </c>
      <c r="P27" s="340">
        <v>15</v>
      </c>
      <c r="Q27" s="330">
        <f>20168.07*P27*1.19</f>
        <v>360000.04949999996</v>
      </c>
    </row>
    <row r="28" spans="1:17" ht="45" x14ac:dyDescent="0.3">
      <c r="A28" s="305" t="s">
        <v>982</v>
      </c>
      <c r="B28" s="292">
        <v>3191411</v>
      </c>
      <c r="C28" s="305" t="s">
        <v>1510</v>
      </c>
      <c r="D28" s="306">
        <v>5</v>
      </c>
      <c r="E28" s="306" t="s">
        <v>1421</v>
      </c>
      <c r="F28" s="307">
        <v>14000</v>
      </c>
      <c r="G28" s="308">
        <f t="shared" si="0"/>
        <v>70000</v>
      </c>
      <c r="H28" s="308">
        <v>40000</v>
      </c>
      <c r="I28" s="306">
        <v>0</v>
      </c>
      <c r="J28" s="308">
        <v>0</v>
      </c>
      <c r="K28" s="308">
        <f t="shared" si="1"/>
        <v>40000</v>
      </c>
      <c r="L28" s="306">
        <v>5</v>
      </c>
      <c r="M28" s="309">
        <f>+(6722.69*L28)*1.19</f>
        <v>40000.005499999992</v>
      </c>
      <c r="N28" s="306"/>
      <c r="O28" s="330"/>
      <c r="P28" s="340"/>
      <c r="Q28" s="330"/>
    </row>
    <row r="29" spans="1:17" ht="45" x14ac:dyDescent="0.3">
      <c r="A29" s="305" t="s">
        <v>982</v>
      </c>
      <c r="B29" s="292">
        <v>3694016</v>
      </c>
      <c r="C29" s="305" t="s">
        <v>788</v>
      </c>
      <c r="D29" s="306">
        <v>16</v>
      </c>
      <c r="E29" s="306" t="s">
        <v>1421</v>
      </c>
      <c r="F29" s="307">
        <v>11900</v>
      </c>
      <c r="G29" s="308">
        <f t="shared" si="0"/>
        <v>190400</v>
      </c>
      <c r="H29" s="308">
        <v>120000</v>
      </c>
      <c r="I29" s="306">
        <v>0</v>
      </c>
      <c r="J29" s="308">
        <v>0</v>
      </c>
      <c r="K29" s="308">
        <f t="shared" si="1"/>
        <v>120000</v>
      </c>
      <c r="L29" s="306">
        <v>1</v>
      </c>
      <c r="M29" s="309">
        <f>+(6302.52*L29)*1.19</f>
        <v>7499.9988000000003</v>
      </c>
      <c r="N29" s="306"/>
      <c r="O29" s="330"/>
      <c r="P29" s="340">
        <v>13</v>
      </c>
      <c r="Q29" s="330">
        <f>+P29*6302.52*1.19</f>
        <v>97499.984400000001</v>
      </c>
    </row>
    <row r="30" spans="1:17" ht="45" x14ac:dyDescent="0.3">
      <c r="A30" s="305" t="s">
        <v>982</v>
      </c>
      <c r="B30" s="292">
        <v>3899314</v>
      </c>
      <c r="C30" s="305" t="s">
        <v>789</v>
      </c>
      <c r="D30" s="306">
        <v>16</v>
      </c>
      <c r="E30" s="306" t="s">
        <v>1421</v>
      </c>
      <c r="F30" s="307">
        <v>25000</v>
      </c>
      <c r="G30" s="308">
        <f t="shared" si="0"/>
        <v>400000</v>
      </c>
      <c r="H30" s="308">
        <v>320000</v>
      </c>
      <c r="I30" s="306">
        <v>0</v>
      </c>
      <c r="J30" s="308">
        <v>0</v>
      </c>
      <c r="K30" s="308">
        <f t="shared" si="1"/>
        <v>320000</v>
      </c>
      <c r="L30" s="306">
        <v>8</v>
      </c>
      <c r="M30" s="309">
        <f>+(16806.72*8)*1.19</f>
        <v>159999.97440000001</v>
      </c>
      <c r="N30" s="306">
        <v>8</v>
      </c>
      <c r="O30" s="330">
        <f>+N30*16806.72*1.19</f>
        <v>159999.97440000001</v>
      </c>
      <c r="P30" s="340"/>
      <c r="Q30" s="330"/>
    </row>
    <row r="31" spans="1:17" ht="45.75" thickBot="1" x14ac:dyDescent="0.35">
      <c r="A31" s="305" t="s">
        <v>982</v>
      </c>
      <c r="B31" s="292">
        <v>3533103</v>
      </c>
      <c r="C31" s="305" t="s">
        <v>1511</v>
      </c>
      <c r="D31" s="306">
        <v>36</v>
      </c>
      <c r="E31" s="306" t="s">
        <v>1418</v>
      </c>
      <c r="F31" s="307">
        <v>14300</v>
      </c>
      <c r="G31" s="308">
        <f t="shared" si="0"/>
        <v>514800</v>
      </c>
      <c r="H31" s="308">
        <v>396000</v>
      </c>
      <c r="I31" s="310">
        <v>0</v>
      </c>
      <c r="J31" s="311">
        <v>0</v>
      </c>
      <c r="K31" s="308">
        <f t="shared" si="1"/>
        <v>396000</v>
      </c>
      <c r="L31" s="310">
        <v>10</v>
      </c>
      <c r="M31" s="312">
        <f>+(9243.7*L31)*1.19</f>
        <v>110000.03</v>
      </c>
      <c r="N31" s="310">
        <v>10</v>
      </c>
      <c r="O31" s="331">
        <f>9243.7*N31*1.19</f>
        <v>110000.03</v>
      </c>
      <c r="P31" s="342">
        <v>16</v>
      </c>
      <c r="Q31" s="331">
        <f>+P31*9243.7*1.19</f>
        <v>176000.04800000001</v>
      </c>
    </row>
    <row r="32" spans="1:17" x14ac:dyDescent="0.3">
      <c r="H32" s="313">
        <f>SUM(H2:H31)</f>
        <v>28064700</v>
      </c>
      <c r="I32" s="313">
        <f>SUM(I2:I31)</f>
        <v>622</v>
      </c>
      <c r="J32" s="313">
        <f>SUM(J2:J31)</f>
        <v>14025700</v>
      </c>
      <c r="K32" s="308">
        <f t="shared" si="1"/>
        <v>42090400</v>
      </c>
      <c r="M32" s="314"/>
      <c r="P32" s="343"/>
      <c r="Q32" s="344"/>
    </row>
    <row r="33" spans="13:17" x14ac:dyDescent="0.3">
      <c r="M33" s="315">
        <f>SUM(M2:M31)</f>
        <v>7494450.5048000002</v>
      </c>
      <c r="O33" s="315">
        <f>SUM(O2:O31)</f>
        <v>7148700.1544000003</v>
      </c>
      <c r="P33" s="343"/>
      <c r="Q33" s="345">
        <f>SUM(Q2:Q31)</f>
        <v>9482550.910000002</v>
      </c>
    </row>
  </sheetData>
  <autoFilter ref="A1:Q33"/>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680"/>
  <sheetViews>
    <sheetView topLeftCell="A5747" workbookViewId="0">
      <selection activeCell="I5762" sqref="I5762"/>
    </sheetView>
  </sheetViews>
  <sheetFormatPr baseColWidth="10" defaultRowHeight="15" x14ac:dyDescent="0.25"/>
  <cols>
    <col min="2" max="2" width="40.42578125" customWidth="1"/>
  </cols>
  <sheetData>
    <row r="1" spans="1:3" x14ac:dyDescent="0.25">
      <c r="A1" s="319" t="s">
        <v>1514</v>
      </c>
      <c r="B1" t="s">
        <v>1515</v>
      </c>
      <c r="C1" t="s">
        <v>1516</v>
      </c>
    </row>
    <row r="2" spans="1:3" x14ac:dyDescent="0.25">
      <c r="A2" s="320">
        <v>0</v>
      </c>
      <c r="B2" s="320" t="s">
        <v>1517</v>
      </c>
      <c r="C2" s="320">
        <v>0</v>
      </c>
    </row>
    <row r="3" spans="1:3" x14ac:dyDescent="0.25">
      <c r="A3" s="321">
        <v>1111</v>
      </c>
      <c r="B3" s="320" t="s">
        <v>1518</v>
      </c>
      <c r="C3" s="321">
        <v>1111</v>
      </c>
    </row>
    <row r="4" spans="1:3" x14ac:dyDescent="0.25">
      <c r="A4" s="321">
        <v>111201</v>
      </c>
      <c r="B4" s="320" t="s">
        <v>1519</v>
      </c>
      <c r="C4" s="321">
        <v>111201</v>
      </c>
    </row>
    <row r="5" spans="1:3" x14ac:dyDescent="0.25">
      <c r="A5" s="321">
        <v>1121</v>
      </c>
      <c r="B5" s="320" t="s">
        <v>1520</v>
      </c>
      <c r="C5" s="321">
        <v>1121</v>
      </c>
    </row>
    <row r="6" spans="1:3" x14ac:dyDescent="0.25">
      <c r="A6" s="321">
        <v>112201</v>
      </c>
      <c r="B6" s="320" t="s">
        <v>1521</v>
      </c>
      <c r="C6" s="321">
        <v>112201</v>
      </c>
    </row>
    <row r="7" spans="1:3" x14ac:dyDescent="0.25">
      <c r="A7" s="321">
        <v>113101</v>
      </c>
      <c r="B7" s="320" t="s">
        <v>1522</v>
      </c>
      <c r="C7" s="321">
        <v>113101</v>
      </c>
    </row>
    <row r="8" spans="1:3" x14ac:dyDescent="0.25">
      <c r="A8" s="321">
        <v>113201</v>
      </c>
      <c r="B8" s="320" t="s">
        <v>1523</v>
      </c>
      <c r="C8" s="321">
        <v>113201</v>
      </c>
    </row>
    <row r="9" spans="1:3" x14ac:dyDescent="0.25">
      <c r="A9" s="321">
        <v>113202</v>
      </c>
      <c r="B9" s="320" t="s">
        <v>1524</v>
      </c>
      <c r="C9" s="321">
        <v>113202</v>
      </c>
    </row>
    <row r="10" spans="1:3" x14ac:dyDescent="0.25">
      <c r="A10" s="321">
        <v>1141</v>
      </c>
      <c r="B10" s="320" t="s">
        <v>1525</v>
      </c>
      <c r="C10" s="321">
        <v>1141</v>
      </c>
    </row>
    <row r="11" spans="1:3" x14ac:dyDescent="0.25">
      <c r="A11" s="321">
        <v>114201</v>
      </c>
      <c r="B11" s="320" t="s">
        <v>1526</v>
      </c>
      <c r="C11" s="321">
        <v>114201</v>
      </c>
    </row>
    <row r="12" spans="1:3" x14ac:dyDescent="0.25">
      <c r="A12" s="321">
        <v>1151</v>
      </c>
      <c r="B12" s="320" t="s">
        <v>1527</v>
      </c>
      <c r="C12" s="321">
        <v>1151</v>
      </c>
    </row>
    <row r="13" spans="1:3" x14ac:dyDescent="0.25">
      <c r="A13" s="321">
        <v>115201</v>
      </c>
      <c r="B13" s="320" t="s">
        <v>1528</v>
      </c>
      <c r="C13" s="321">
        <v>115201</v>
      </c>
    </row>
    <row r="14" spans="1:3" x14ac:dyDescent="0.25">
      <c r="A14" s="321">
        <v>115202</v>
      </c>
      <c r="B14" s="320" t="s">
        <v>1529</v>
      </c>
      <c r="C14" s="321">
        <v>115202</v>
      </c>
    </row>
    <row r="15" spans="1:3" x14ac:dyDescent="0.25">
      <c r="A15" s="321">
        <v>1161</v>
      </c>
      <c r="B15" s="320" t="s">
        <v>1530</v>
      </c>
      <c r="C15" s="321">
        <v>1161</v>
      </c>
    </row>
    <row r="16" spans="1:3" x14ac:dyDescent="0.25">
      <c r="A16" s="321">
        <v>116201</v>
      </c>
      <c r="B16" s="320" t="s">
        <v>1531</v>
      </c>
      <c r="C16" s="321">
        <v>116201</v>
      </c>
    </row>
    <row r="17" spans="1:3" x14ac:dyDescent="0.25">
      <c r="A17" s="321">
        <v>1171</v>
      </c>
      <c r="B17" s="320" t="s">
        <v>1532</v>
      </c>
      <c r="C17" s="321">
        <v>1171</v>
      </c>
    </row>
    <row r="18" spans="1:3" x14ac:dyDescent="0.25">
      <c r="A18" s="321">
        <v>1172</v>
      </c>
      <c r="B18" s="320" t="s">
        <v>1533</v>
      </c>
      <c r="C18" s="321">
        <v>1172</v>
      </c>
    </row>
    <row r="19" spans="1:3" x14ac:dyDescent="0.25">
      <c r="A19" s="321">
        <v>117201</v>
      </c>
      <c r="B19" s="320" t="s">
        <v>1534</v>
      </c>
      <c r="C19" s="321">
        <v>117201</v>
      </c>
    </row>
    <row r="20" spans="1:3" x14ac:dyDescent="0.25">
      <c r="A20" s="321">
        <v>1181</v>
      </c>
      <c r="B20" s="320" t="s">
        <v>1535</v>
      </c>
      <c r="C20" s="321">
        <v>1181</v>
      </c>
    </row>
    <row r="21" spans="1:3" x14ac:dyDescent="0.25">
      <c r="A21" s="321">
        <v>118201</v>
      </c>
      <c r="B21" s="320" t="s">
        <v>1536</v>
      </c>
      <c r="C21" s="321">
        <v>118201</v>
      </c>
    </row>
    <row r="22" spans="1:3" x14ac:dyDescent="0.25">
      <c r="A22" s="321">
        <v>1191</v>
      </c>
      <c r="B22" s="320" t="s">
        <v>1537</v>
      </c>
      <c r="C22" s="321">
        <v>1191</v>
      </c>
    </row>
    <row r="23" spans="1:3" x14ac:dyDescent="0.25">
      <c r="A23" s="321">
        <v>1192</v>
      </c>
      <c r="B23" s="320" t="s">
        <v>1538</v>
      </c>
      <c r="C23" s="321">
        <v>1192</v>
      </c>
    </row>
    <row r="24" spans="1:3" x14ac:dyDescent="0.25">
      <c r="A24" s="321">
        <v>1193</v>
      </c>
      <c r="B24" s="320" t="s">
        <v>1539</v>
      </c>
      <c r="C24" s="321">
        <v>1193</v>
      </c>
    </row>
    <row r="25" spans="1:3" x14ac:dyDescent="0.25">
      <c r="A25" s="321">
        <v>119401</v>
      </c>
      <c r="B25" s="320" t="s">
        <v>1540</v>
      </c>
      <c r="C25" s="321">
        <v>119401</v>
      </c>
    </row>
    <row r="26" spans="1:3" x14ac:dyDescent="0.25">
      <c r="A26" s="321">
        <v>119501</v>
      </c>
      <c r="B26" s="320" t="s">
        <v>1541</v>
      </c>
      <c r="C26" s="321">
        <v>119501</v>
      </c>
    </row>
    <row r="27" spans="1:3" x14ac:dyDescent="0.25">
      <c r="A27" s="321">
        <v>119901</v>
      </c>
      <c r="B27" s="320" t="s">
        <v>1542</v>
      </c>
      <c r="C27" s="321">
        <v>119901</v>
      </c>
    </row>
    <row r="28" spans="1:3" x14ac:dyDescent="0.25">
      <c r="A28" s="321">
        <v>119902</v>
      </c>
      <c r="B28" s="320" t="s">
        <v>1543</v>
      </c>
      <c r="C28" s="321">
        <v>119902</v>
      </c>
    </row>
    <row r="29" spans="1:3" x14ac:dyDescent="0.25">
      <c r="A29" s="321">
        <v>121101</v>
      </c>
      <c r="B29" s="320" t="s">
        <v>1544</v>
      </c>
      <c r="C29" s="321">
        <v>121101</v>
      </c>
    </row>
    <row r="30" spans="1:3" x14ac:dyDescent="0.25">
      <c r="A30" s="321">
        <v>121201</v>
      </c>
      <c r="B30" s="320" t="s">
        <v>1545</v>
      </c>
      <c r="C30" s="321">
        <v>121201</v>
      </c>
    </row>
    <row r="31" spans="1:3" x14ac:dyDescent="0.25">
      <c r="A31" s="321">
        <v>121301</v>
      </c>
      <c r="B31" s="320" t="s">
        <v>1546</v>
      </c>
      <c r="C31" s="321">
        <v>121301</v>
      </c>
    </row>
    <row r="32" spans="1:3" x14ac:dyDescent="0.25">
      <c r="A32" s="321">
        <v>121302</v>
      </c>
      <c r="B32" s="320" t="s">
        <v>1547</v>
      </c>
      <c r="C32" s="321">
        <v>121302</v>
      </c>
    </row>
    <row r="33" spans="1:3" x14ac:dyDescent="0.25">
      <c r="A33" s="321">
        <v>121401</v>
      </c>
      <c r="B33" s="320" t="s">
        <v>1548</v>
      </c>
      <c r="C33" s="321">
        <v>121401</v>
      </c>
    </row>
    <row r="34" spans="1:3" x14ac:dyDescent="0.25">
      <c r="A34" s="321">
        <v>121501</v>
      </c>
      <c r="B34" s="320" t="s">
        <v>1549</v>
      </c>
      <c r="C34" s="321">
        <v>121501</v>
      </c>
    </row>
    <row r="35" spans="1:3" x14ac:dyDescent="0.25">
      <c r="A35" s="321">
        <v>121601</v>
      </c>
      <c r="B35" s="320" t="s">
        <v>1550</v>
      </c>
      <c r="C35" s="321">
        <v>121601</v>
      </c>
    </row>
    <row r="36" spans="1:3" x14ac:dyDescent="0.25">
      <c r="A36" s="321">
        <v>121901</v>
      </c>
      <c r="B36" s="320" t="s">
        <v>1551</v>
      </c>
      <c r="C36" s="321">
        <v>121901</v>
      </c>
    </row>
    <row r="37" spans="1:3" x14ac:dyDescent="0.25">
      <c r="A37" s="321">
        <v>121902</v>
      </c>
      <c r="B37" s="320" t="s">
        <v>1552</v>
      </c>
      <c r="C37" s="321">
        <v>121902</v>
      </c>
    </row>
    <row r="38" spans="1:3" x14ac:dyDescent="0.25">
      <c r="A38" s="321">
        <v>121903</v>
      </c>
      <c r="B38" s="320" t="s">
        <v>1553</v>
      </c>
      <c r="C38" s="321">
        <v>121903</v>
      </c>
    </row>
    <row r="39" spans="1:3" x14ac:dyDescent="0.25">
      <c r="A39" s="321">
        <v>121904</v>
      </c>
      <c r="B39" s="320" t="s">
        <v>1554</v>
      </c>
      <c r="C39" s="321">
        <v>121904</v>
      </c>
    </row>
    <row r="40" spans="1:3" x14ac:dyDescent="0.25">
      <c r="A40" s="321">
        <v>122101</v>
      </c>
      <c r="B40" s="320" t="s">
        <v>1555</v>
      </c>
      <c r="C40" s="321">
        <v>122101</v>
      </c>
    </row>
    <row r="41" spans="1:3" x14ac:dyDescent="0.25">
      <c r="A41" s="321">
        <v>122901</v>
      </c>
      <c r="B41" s="320" t="s">
        <v>1556</v>
      </c>
      <c r="C41" s="321">
        <v>122901</v>
      </c>
    </row>
    <row r="42" spans="1:3" x14ac:dyDescent="0.25">
      <c r="A42" s="321">
        <v>123101</v>
      </c>
      <c r="B42" s="320" t="s">
        <v>1557</v>
      </c>
      <c r="C42" s="321">
        <v>123101</v>
      </c>
    </row>
    <row r="43" spans="1:3" x14ac:dyDescent="0.25">
      <c r="A43" s="321">
        <v>123102</v>
      </c>
      <c r="B43" s="320" t="s">
        <v>1558</v>
      </c>
      <c r="C43" s="321">
        <v>123102</v>
      </c>
    </row>
    <row r="44" spans="1:3" x14ac:dyDescent="0.25">
      <c r="A44" s="321">
        <v>123201</v>
      </c>
      <c r="B44" s="320" t="s">
        <v>1559</v>
      </c>
      <c r="C44" s="321">
        <v>123201</v>
      </c>
    </row>
    <row r="45" spans="1:3" x14ac:dyDescent="0.25">
      <c r="A45" s="321">
        <v>123301</v>
      </c>
      <c r="B45" s="320" t="s">
        <v>1560</v>
      </c>
      <c r="C45" s="321">
        <v>123301</v>
      </c>
    </row>
    <row r="46" spans="1:3" x14ac:dyDescent="0.25">
      <c r="A46" s="321">
        <v>123401</v>
      </c>
      <c r="B46" s="320" t="s">
        <v>1561</v>
      </c>
      <c r="C46" s="321">
        <v>123401</v>
      </c>
    </row>
    <row r="47" spans="1:3" x14ac:dyDescent="0.25">
      <c r="A47" s="321">
        <v>123501</v>
      </c>
      <c r="B47" s="320" t="s">
        <v>1562</v>
      </c>
      <c r="C47" s="321">
        <v>123501</v>
      </c>
    </row>
    <row r="48" spans="1:3" x14ac:dyDescent="0.25">
      <c r="A48" s="321">
        <v>123502</v>
      </c>
      <c r="B48" s="320" t="s">
        <v>1563</v>
      </c>
      <c r="C48" s="321">
        <v>123502</v>
      </c>
    </row>
    <row r="49" spans="1:3" x14ac:dyDescent="0.25">
      <c r="A49" s="321">
        <v>123901</v>
      </c>
      <c r="B49" s="320" t="s">
        <v>1564</v>
      </c>
      <c r="C49" s="321">
        <v>123901</v>
      </c>
    </row>
    <row r="50" spans="1:3" x14ac:dyDescent="0.25">
      <c r="A50" s="321">
        <v>123902</v>
      </c>
      <c r="B50" s="320" t="s">
        <v>1565</v>
      </c>
      <c r="C50" s="321">
        <v>123902</v>
      </c>
    </row>
    <row r="51" spans="1:3" x14ac:dyDescent="0.25">
      <c r="A51" s="321">
        <v>124101</v>
      </c>
      <c r="B51" s="320" t="s">
        <v>1566</v>
      </c>
      <c r="C51" s="321">
        <v>124101</v>
      </c>
    </row>
    <row r="52" spans="1:3" x14ac:dyDescent="0.25">
      <c r="A52" s="321">
        <v>124102</v>
      </c>
      <c r="B52" s="320" t="s">
        <v>1567</v>
      </c>
      <c r="C52" s="321">
        <v>124102</v>
      </c>
    </row>
    <row r="53" spans="1:3" x14ac:dyDescent="0.25">
      <c r="A53" s="321">
        <v>124201</v>
      </c>
      <c r="B53" s="320" t="s">
        <v>1568</v>
      </c>
      <c r="C53" s="321">
        <v>124201</v>
      </c>
    </row>
    <row r="54" spans="1:3" x14ac:dyDescent="0.25">
      <c r="A54" s="321">
        <v>124202</v>
      </c>
      <c r="B54" s="320" t="s">
        <v>1569</v>
      </c>
      <c r="C54" s="321">
        <v>124202</v>
      </c>
    </row>
    <row r="55" spans="1:3" x14ac:dyDescent="0.25">
      <c r="A55" s="321">
        <v>124301</v>
      </c>
      <c r="B55" s="320" t="s">
        <v>1570</v>
      </c>
      <c r="C55" s="321">
        <v>124301</v>
      </c>
    </row>
    <row r="56" spans="1:3" x14ac:dyDescent="0.25">
      <c r="A56" s="321">
        <v>124901</v>
      </c>
      <c r="B56" s="320" t="s">
        <v>1571</v>
      </c>
      <c r="C56" s="321">
        <v>124901</v>
      </c>
    </row>
    <row r="57" spans="1:3" x14ac:dyDescent="0.25">
      <c r="A57" s="321">
        <v>124902</v>
      </c>
      <c r="B57" s="320" t="s">
        <v>1572</v>
      </c>
      <c r="C57" s="321">
        <v>124902</v>
      </c>
    </row>
    <row r="58" spans="1:3" x14ac:dyDescent="0.25">
      <c r="A58" s="321">
        <v>124999</v>
      </c>
      <c r="B58" s="320" t="s">
        <v>1573</v>
      </c>
      <c r="C58" s="321">
        <v>124999</v>
      </c>
    </row>
    <row r="59" spans="1:3" x14ac:dyDescent="0.25">
      <c r="A59" s="321">
        <v>125101</v>
      </c>
      <c r="B59" s="320" t="s">
        <v>1574</v>
      </c>
      <c r="C59" s="321">
        <v>125101</v>
      </c>
    </row>
    <row r="60" spans="1:3" x14ac:dyDescent="0.25">
      <c r="A60" s="321">
        <v>125102</v>
      </c>
      <c r="B60" s="320" t="s">
        <v>1575</v>
      </c>
      <c r="C60" s="321">
        <v>125102</v>
      </c>
    </row>
    <row r="61" spans="1:3" x14ac:dyDescent="0.25">
      <c r="A61" s="321">
        <v>125201</v>
      </c>
      <c r="B61" s="320" t="s">
        <v>1576</v>
      </c>
      <c r="C61" s="321">
        <v>125201</v>
      </c>
    </row>
    <row r="62" spans="1:3" x14ac:dyDescent="0.25">
      <c r="A62" s="321">
        <v>125301</v>
      </c>
      <c r="B62" s="320" t="s">
        <v>1577</v>
      </c>
      <c r="C62" s="321">
        <v>125301</v>
      </c>
    </row>
    <row r="63" spans="1:3" x14ac:dyDescent="0.25">
      <c r="A63" s="321">
        <v>125302</v>
      </c>
      <c r="B63" s="320" t="s">
        <v>1578</v>
      </c>
      <c r="C63" s="321">
        <v>125302</v>
      </c>
    </row>
    <row r="64" spans="1:3" x14ac:dyDescent="0.25">
      <c r="A64" s="321">
        <v>125401</v>
      </c>
      <c r="B64" s="320" t="s">
        <v>1579</v>
      </c>
      <c r="C64" s="321">
        <v>125401</v>
      </c>
    </row>
    <row r="65" spans="1:3" x14ac:dyDescent="0.25">
      <c r="A65" s="321">
        <v>125901</v>
      </c>
      <c r="B65" s="320" t="s">
        <v>1580</v>
      </c>
      <c r="C65" s="321">
        <v>125901</v>
      </c>
    </row>
    <row r="66" spans="1:3" x14ac:dyDescent="0.25">
      <c r="A66" s="321">
        <v>125902</v>
      </c>
      <c r="B66" s="320" t="s">
        <v>1581</v>
      </c>
      <c r="C66" s="321">
        <v>125902</v>
      </c>
    </row>
    <row r="67" spans="1:3" x14ac:dyDescent="0.25">
      <c r="A67" s="321">
        <v>126001</v>
      </c>
      <c r="B67" s="320" t="s">
        <v>1582</v>
      </c>
      <c r="C67" s="321">
        <v>126001</v>
      </c>
    </row>
    <row r="68" spans="1:3" x14ac:dyDescent="0.25">
      <c r="A68" s="321">
        <v>127001</v>
      </c>
      <c r="B68" s="320" t="s">
        <v>1583</v>
      </c>
      <c r="C68" s="321">
        <v>127001</v>
      </c>
    </row>
    <row r="69" spans="1:3" x14ac:dyDescent="0.25">
      <c r="A69" s="321">
        <v>129001</v>
      </c>
      <c r="B69" s="320" t="s">
        <v>1584</v>
      </c>
      <c r="C69" s="321">
        <v>129001</v>
      </c>
    </row>
    <row r="70" spans="1:3" x14ac:dyDescent="0.25">
      <c r="A70" s="321">
        <v>129002</v>
      </c>
      <c r="B70" s="320" t="s">
        <v>1585</v>
      </c>
      <c r="C70" s="321">
        <v>129002</v>
      </c>
    </row>
    <row r="71" spans="1:3" x14ac:dyDescent="0.25">
      <c r="A71" s="321">
        <v>129003</v>
      </c>
      <c r="B71" s="320" t="s">
        <v>1586</v>
      </c>
      <c r="C71" s="321">
        <v>129003</v>
      </c>
    </row>
    <row r="72" spans="1:3" x14ac:dyDescent="0.25">
      <c r="A72" s="321">
        <v>129004</v>
      </c>
      <c r="B72" s="320" t="s">
        <v>1587</v>
      </c>
      <c r="C72" s="321">
        <v>129004</v>
      </c>
    </row>
    <row r="73" spans="1:3" x14ac:dyDescent="0.25">
      <c r="A73" s="321">
        <v>129005</v>
      </c>
      <c r="B73" s="320" t="s">
        <v>1588</v>
      </c>
      <c r="C73" s="321">
        <v>129005</v>
      </c>
    </row>
    <row r="74" spans="1:3" x14ac:dyDescent="0.25">
      <c r="A74" s="321">
        <v>129099</v>
      </c>
      <c r="B74" s="320" t="s">
        <v>1589</v>
      </c>
      <c r="C74" s="321">
        <v>129099</v>
      </c>
    </row>
    <row r="75" spans="1:3" x14ac:dyDescent="0.25">
      <c r="A75" s="321">
        <v>131101</v>
      </c>
      <c r="B75" s="320" t="s">
        <v>1590</v>
      </c>
      <c r="C75" s="321">
        <v>131101</v>
      </c>
    </row>
    <row r="76" spans="1:3" x14ac:dyDescent="0.25">
      <c r="A76" s="321">
        <v>131201</v>
      </c>
      <c r="B76" s="320" t="s">
        <v>1591</v>
      </c>
      <c r="C76" s="321">
        <v>131201</v>
      </c>
    </row>
    <row r="77" spans="1:3" x14ac:dyDescent="0.25">
      <c r="A77" s="321">
        <v>131301</v>
      </c>
      <c r="B77" s="320" t="s">
        <v>1592</v>
      </c>
      <c r="C77" s="321">
        <v>131301</v>
      </c>
    </row>
    <row r="78" spans="1:3" x14ac:dyDescent="0.25">
      <c r="A78" s="321">
        <v>131401</v>
      </c>
      <c r="B78" s="320" t="s">
        <v>1593</v>
      </c>
      <c r="C78" s="321">
        <v>131401</v>
      </c>
    </row>
    <row r="79" spans="1:3" x14ac:dyDescent="0.25">
      <c r="A79" s="321">
        <v>131501</v>
      </c>
      <c r="B79" s="320" t="s">
        <v>1594</v>
      </c>
      <c r="C79" s="321">
        <v>131501</v>
      </c>
    </row>
    <row r="80" spans="1:3" x14ac:dyDescent="0.25">
      <c r="A80" s="321">
        <v>131601</v>
      </c>
      <c r="B80" s="320" t="s">
        <v>1595</v>
      </c>
      <c r="C80" s="321">
        <v>131601</v>
      </c>
    </row>
    <row r="81" spans="1:3" x14ac:dyDescent="0.25">
      <c r="A81" s="321">
        <v>131602</v>
      </c>
      <c r="B81" s="320" t="s">
        <v>1596</v>
      </c>
      <c r="C81" s="321">
        <v>131602</v>
      </c>
    </row>
    <row r="82" spans="1:3" x14ac:dyDescent="0.25">
      <c r="A82" s="321">
        <v>131701</v>
      </c>
      <c r="B82" s="320" t="s">
        <v>1597</v>
      </c>
      <c r="C82" s="321">
        <v>131701</v>
      </c>
    </row>
    <row r="83" spans="1:3" x14ac:dyDescent="0.25">
      <c r="A83" s="321">
        <v>131801</v>
      </c>
      <c r="B83" s="320" t="s">
        <v>1598</v>
      </c>
      <c r="C83" s="321">
        <v>131801</v>
      </c>
    </row>
    <row r="84" spans="1:3" x14ac:dyDescent="0.25">
      <c r="A84" s="321">
        <v>131901</v>
      </c>
      <c r="B84" s="320" t="s">
        <v>1599</v>
      </c>
      <c r="C84" s="321">
        <v>131901</v>
      </c>
    </row>
    <row r="85" spans="1:3" x14ac:dyDescent="0.25">
      <c r="A85" s="321">
        <v>131902</v>
      </c>
      <c r="B85" s="320" t="s">
        <v>1600</v>
      </c>
      <c r="C85" s="321">
        <v>131902</v>
      </c>
    </row>
    <row r="86" spans="1:3" x14ac:dyDescent="0.25">
      <c r="A86" s="321">
        <v>131903</v>
      </c>
      <c r="B86" s="320" t="s">
        <v>1601</v>
      </c>
      <c r="C86" s="321">
        <v>131903</v>
      </c>
    </row>
    <row r="87" spans="1:3" x14ac:dyDescent="0.25">
      <c r="A87" s="321">
        <v>131904</v>
      </c>
      <c r="B87" s="320" t="s">
        <v>1602</v>
      </c>
      <c r="C87" s="321">
        <v>131904</v>
      </c>
    </row>
    <row r="88" spans="1:3" x14ac:dyDescent="0.25">
      <c r="A88" s="321">
        <v>131905</v>
      </c>
      <c r="B88" s="320" t="s">
        <v>1603</v>
      </c>
      <c r="C88" s="321">
        <v>131905</v>
      </c>
    </row>
    <row r="89" spans="1:3" x14ac:dyDescent="0.25">
      <c r="A89" s="321">
        <v>131906</v>
      </c>
      <c r="B89" s="320" t="s">
        <v>1604</v>
      </c>
      <c r="C89" s="321">
        <v>131906</v>
      </c>
    </row>
    <row r="90" spans="1:3" x14ac:dyDescent="0.25">
      <c r="A90" s="321">
        <v>131907</v>
      </c>
      <c r="B90" s="320" t="s">
        <v>1605</v>
      </c>
      <c r="C90" s="321">
        <v>131907</v>
      </c>
    </row>
    <row r="91" spans="1:3" x14ac:dyDescent="0.25">
      <c r="A91" s="321">
        <v>131908</v>
      </c>
      <c r="B91" s="320" t="s">
        <v>1606</v>
      </c>
      <c r="C91" s="321">
        <v>131908</v>
      </c>
    </row>
    <row r="92" spans="1:3" x14ac:dyDescent="0.25">
      <c r="A92" s="321">
        <v>131909</v>
      </c>
      <c r="B92" s="320" t="s">
        <v>1607</v>
      </c>
      <c r="C92" s="321">
        <v>131909</v>
      </c>
    </row>
    <row r="93" spans="1:3" x14ac:dyDescent="0.25">
      <c r="A93" s="321">
        <v>131910</v>
      </c>
      <c r="B93" s="320" t="s">
        <v>1608</v>
      </c>
      <c r="C93" s="321">
        <v>131910</v>
      </c>
    </row>
    <row r="94" spans="1:3" x14ac:dyDescent="0.25">
      <c r="A94" s="321">
        <v>131911</v>
      </c>
      <c r="B94" s="320" t="s">
        <v>1609</v>
      </c>
      <c r="C94" s="321">
        <v>131911</v>
      </c>
    </row>
    <row r="95" spans="1:3" x14ac:dyDescent="0.25">
      <c r="A95" s="321">
        <v>131912</v>
      </c>
      <c r="B95" s="320" t="s">
        <v>1610</v>
      </c>
      <c r="C95" s="321">
        <v>131912</v>
      </c>
    </row>
    <row r="96" spans="1:3" x14ac:dyDescent="0.25">
      <c r="A96" s="321">
        <v>131913</v>
      </c>
      <c r="B96" s="320" t="s">
        <v>1611</v>
      </c>
      <c r="C96" s="321">
        <v>131913</v>
      </c>
    </row>
    <row r="97" spans="1:3" x14ac:dyDescent="0.25">
      <c r="A97" s="321">
        <v>131914</v>
      </c>
      <c r="B97" s="320" t="s">
        <v>1612</v>
      </c>
      <c r="C97" s="321">
        <v>131914</v>
      </c>
    </row>
    <row r="98" spans="1:3" x14ac:dyDescent="0.25">
      <c r="A98" s="321">
        <v>131915</v>
      </c>
      <c r="B98" s="320" t="s">
        <v>1613</v>
      </c>
      <c r="C98" s="321">
        <v>131915</v>
      </c>
    </row>
    <row r="99" spans="1:3" x14ac:dyDescent="0.25">
      <c r="A99" s="321">
        <v>131916</v>
      </c>
      <c r="B99" s="320" t="s">
        <v>1614</v>
      </c>
      <c r="C99" s="321">
        <v>131916</v>
      </c>
    </row>
    <row r="100" spans="1:3" x14ac:dyDescent="0.25">
      <c r="A100" s="321">
        <v>131917</v>
      </c>
      <c r="B100" s="320" t="s">
        <v>1615</v>
      </c>
      <c r="C100" s="321">
        <v>131917</v>
      </c>
    </row>
    <row r="101" spans="1:3" x14ac:dyDescent="0.25">
      <c r="A101" s="321">
        <v>131918</v>
      </c>
      <c r="B101" s="320" t="s">
        <v>1616</v>
      </c>
      <c r="C101" s="321">
        <v>131918</v>
      </c>
    </row>
    <row r="102" spans="1:3" x14ac:dyDescent="0.25">
      <c r="A102" s="321">
        <v>131919</v>
      </c>
      <c r="B102" s="320" t="s">
        <v>1617</v>
      </c>
      <c r="C102" s="321">
        <v>131919</v>
      </c>
    </row>
    <row r="103" spans="1:3" x14ac:dyDescent="0.25">
      <c r="A103" s="321">
        <v>131920</v>
      </c>
      <c r="B103" s="320" t="s">
        <v>1618</v>
      </c>
      <c r="C103" s="321">
        <v>131920</v>
      </c>
    </row>
    <row r="104" spans="1:3" x14ac:dyDescent="0.25">
      <c r="A104" s="321">
        <v>131921</v>
      </c>
      <c r="B104" s="320" t="s">
        <v>1619</v>
      </c>
      <c r="C104" s="321">
        <v>131921</v>
      </c>
    </row>
    <row r="105" spans="1:3" x14ac:dyDescent="0.25">
      <c r="A105" s="321">
        <v>131922</v>
      </c>
      <c r="B105" s="320" t="s">
        <v>1620</v>
      </c>
      <c r="C105" s="321">
        <v>131922</v>
      </c>
    </row>
    <row r="106" spans="1:3" x14ac:dyDescent="0.25">
      <c r="A106" s="321">
        <v>131923</v>
      </c>
      <c r="B106" s="320" t="s">
        <v>1621</v>
      </c>
      <c r="C106" s="321">
        <v>131923</v>
      </c>
    </row>
    <row r="107" spans="1:3" x14ac:dyDescent="0.25">
      <c r="A107" s="321">
        <v>131924</v>
      </c>
      <c r="B107" s="320" t="s">
        <v>1622</v>
      </c>
      <c r="C107" s="321">
        <v>131924</v>
      </c>
    </row>
    <row r="108" spans="1:3" x14ac:dyDescent="0.25">
      <c r="A108" s="321">
        <v>131925</v>
      </c>
      <c r="B108" s="320" t="s">
        <v>1623</v>
      </c>
      <c r="C108" s="321">
        <v>131925</v>
      </c>
    </row>
    <row r="109" spans="1:3" x14ac:dyDescent="0.25">
      <c r="A109" s="321">
        <v>131926</v>
      </c>
      <c r="B109" s="320" t="s">
        <v>1624</v>
      </c>
      <c r="C109" s="321">
        <v>131926</v>
      </c>
    </row>
    <row r="110" spans="1:3" x14ac:dyDescent="0.25">
      <c r="A110" s="321">
        <v>131999</v>
      </c>
      <c r="B110" s="320" t="s">
        <v>1625</v>
      </c>
      <c r="C110" s="321">
        <v>131999</v>
      </c>
    </row>
    <row r="111" spans="1:3" x14ac:dyDescent="0.25">
      <c r="A111" s="321">
        <v>132101</v>
      </c>
      <c r="B111" s="320" t="s">
        <v>1626</v>
      </c>
      <c r="C111" s="321">
        <v>132101</v>
      </c>
    </row>
    <row r="112" spans="1:3" x14ac:dyDescent="0.25">
      <c r="A112" s="321">
        <v>132102</v>
      </c>
      <c r="B112" s="320" t="s">
        <v>1627</v>
      </c>
      <c r="C112" s="321">
        <v>132102</v>
      </c>
    </row>
    <row r="113" spans="1:3" x14ac:dyDescent="0.25">
      <c r="A113" s="321">
        <v>132201</v>
      </c>
      <c r="B113" s="320" t="s">
        <v>1628</v>
      </c>
      <c r="C113" s="321">
        <v>132201</v>
      </c>
    </row>
    <row r="114" spans="1:3" x14ac:dyDescent="0.25">
      <c r="A114" s="321">
        <v>132202</v>
      </c>
      <c r="B114" s="320" t="s">
        <v>1629</v>
      </c>
      <c r="C114" s="321">
        <v>132202</v>
      </c>
    </row>
    <row r="115" spans="1:3" x14ac:dyDescent="0.25">
      <c r="A115" s="321">
        <v>132301</v>
      </c>
      <c r="B115" s="320" t="s">
        <v>1630</v>
      </c>
      <c r="C115" s="321">
        <v>132301</v>
      </c>
    </row>
    <row r="116" spans="1:3" x14ac:dyDescent="0.25">
      <c r="A116" s="321">
        <v>132401</v>
      </c>
      <c r="B116" s="320" t="s">
        <v>1631</v>
      </c>
      <c r="C116" s="321">
        <v>132401</v>
      </c>
    </row>
    <row r="117" spans="1:3" x14ac:dyDescent="0.25">
      <c r="A117" s="321">
        <v>132901</v>
      </c>
      <c r="B117" s="320" t="s">
        <v>1632</v>
      </c>
      <c r="C117" s="321">
        <v>132901</v>
      </c>
    </row>
    <row r="118" spans="1:3" x14ac:dyDescent="0.25">
      <c r="A118" s="321">
        <v>132902</v>
      </c>
      <c r="B118" s="320" t="s">
        <v>1633</v>
      </c>
      <c r="C118" s="321">
        <v>132902</v>
      </c>
    </row>
    <row r="119" spans="1:3" x14ac:dyDescent="0.25">
      <c r="A119" s="321">
        <v>132903</v>
      </c>
      <c r="B119" s="320" t="s">
        <v>1634</v>
      </c>
      <c r="C119" s="321">
        <v>132903</v>
      </c>
    </row>
    <row r="120" spans="1:3" x14ac:dyDescent="0.25">
      <c r="A120" s="321">
        <v>132999</v>
      </c>
      <c r="B120" s="320" t="s">
        <v>1635</v>
      </c>
      <c r="C120" s="321">
        <v>132999</v>
      </c>
    </row>
    <row r="121" spans="1:3" x14ac:dyDescent="0.25">
      <c r="A121" s="321">
        <v>133001</v>
      </c>
      <c r="B121" s="320" t="s">
        <v>1636</v>
      </c>
      <c r="C121" s="321">
        <v>133001</v>
      </c>
    </row>
    <row r="122" spans="1:3" x14ac:dyDescent="0.25">
      <c r="A122" s="321">
        <v>134101</v>
      </c>
      <c r="B122" s="320" t="s">
        <v>1637</v>
      </c>
      <c r="C122" s="321">
        <v>134101</v>
      </c>
    </row>
    <row r="123" spans="1:3" x14ac:dyDescent="0.25">
      <c r="A123" s="321">
        <v>134201</v>
      </c>
      <c r="B123" s="320" t="s">
        <v>1638</v>
      </c>
      <c r="C123" s="321">
        <v>134201</v>
      </c>
    </row>
    <row r="124" spans="1:3" x14ac:dyDescent="0.25">
      <c r="A124" s="321">
        <v>134301</v>
      </c>
      <c r="B124" s="320" t="s">
        <v>1639</v>
      </c>
      <c r="C124" s="321">
        <v>134301</v>
      </c>
    </row>
    <row r="125" spans="1:3" x14ac:dyDescent="0.25">
      <c r="A125" s="321">
        <v>134401</v>
      </c>
      <c r="B125" s="320" t="s">
        <v>1640</v>
      </c>
      <c r="C125" s="321">
        <v>134401</v>
      </c>
    </row>
    <row r="126" spans="1:3" x14ac:dyDescent="0.25">
      <c r="A126" s="321">
        <v>134501</v>
      </c>
      <c r="B126" s="320" t="s">
        <v>1641</v>
      </c>
      <c r="C126" s="321">
        <v>134501</v>
      </c>
    </row>
    <row r="127" spans="1:3" x14ac:dyDescent="0.25">
      <c r="A127" s="321">
        <v>134601</v>
      </c>
      <c r="B127" s="320" t="s">
        <v>1642</v>
      </c>
      <c r="C127" s="321">
        <v>134601</v>
      </c>
    </row>
    <row r="128" spans="1:3" x14ac:dyDescent="0.25">
      <c r="A128" s="321">
        <v>134901</v>
      </c>
      <c r="B128" s="320" t="s">
        <v>1643</v>
      </c>
      <c r="C128" s="321">
        <v>134901</v>
      </c>
    </row>
    <row r="129" spans="1:3" x14ac:dyDescent="0.25">
      <c r="A129" s="321">
        <v>134902</v>
      </c>
      <c r="B129" s="320" t="s">
        <v>1644</v>
      </c>
      <c r="C129" s="321">
        <v>134902</v>
      </c>
    </row>
    <row r="130" spans="1:3" x14ac:dyDescent="0.25">
      <c r="A130" s="321">
        <v>134903</v>
      </c>
      <c r="B130" s="320" t="s">
        <v>1645</v>
      </c>
      <c r="C130" s="321">
        <v>134903</v>
      </c>
    </row>
    <row r="131" spans="1:3" x14ac:dyDescent="0.25">
      <c r="A131" s="321">
        <v>1351</v>
      </c>
      <c r="B131" s="320" t="s">
        <v>1646</v>
      </c>
      <c r="C131" s="321">
        <v>1351</v>
      </c>
    </row>
    <row r="132" spans="1:3" x14ac:dyDescent="0.25">
      <c r="A132" s="321">
        <v>135201</v>
      </c>
      <c r="B132" s="320" t="s">
        <v>1647</v>
      </c>
      <c r="C132" s="321">
        <v>135201</v>
      </c>
    </row>
    <row r="133" spans="1:3" x14ac:dyDescent="0.25">
      <c r="A133" s="321">
        <v>135301</v>
      </c>
      <c r="B133" s="320" t="s">
        <v>1648</v>
      </c>
      <c r="C133" s="321">
        <v>135301</v>
      </c>
    </row>
    <row r="134" spans="1:3" x14ac:dyDescent="0.25">
      <c r="A134" s="321">
        <v>135401</v>
      </c>
      <c r="B134" s="320" t="s">
        <v>1649</v>
      </c>
      <c r="C134" s="321">
        <v>135401</v>
      </c>
    </row>
    <row r="135" spans="1:3" x14ac:dyDescent="0.25">
      <c r="A135" s="321">
        <v>135501</v>
      </c>
      <c r="B135" s="320" t="s">
        <v>1650</v>
      </c>
      <c r="C135" s="321">
        <v>135501</v>
      </c>
    </row>
    <row r="136" spans="1:3" x14ac:dyDescent="0.25">
      <c r="A136" s="321">
        <v>135502</v>
      </c>
      <c r="B136" s="320" t="s">
        <v>1651</v>
      </c>
      <c r="C136" s="321">
        <v>135502</v>
      </c>
    </row>
    <row r="137" spans="1:3" x14ac:dyDescent="0.25">
      <c r="A137" s="321">
        <v>1356</v>
      </c>
      <c r="B137" s="320" t="s">
        <v>1652</v>
      </c>
      <c r="C137" s="321">
        <v>1356</v>
      </c>
    </row>
    <row r="138" spans="1:3" x14ac:dyDescent="0.25">
      <c r="A138" s="321">
        <v>1359</v>
      </c>
      <c r="B138" s="320" t="s">
        <v>1653</v>
      </c>
      <c r="C138" s="321">
        <v>1359</v>
      </c>
    </row>
    <row r="139" spans="1:3" x14ac:dyDescent="0.25">
      <c r="A139" s="321">
        <v>136001</v>
      </c>
      <c r="B139" s="320" t="s">
        <v>1654</v>
      </c>
      <c r="C139" s="321">
        <v>136001</v>
      </c>
    </row>
    <row r="140" spans="1:3" x14ac:dyDescent="0.25">
      <c r="A140" s="321">
        <v>137101</v>
      </c>
      <c r="B140" s="320" t="s">
        <v>1655</v>
      </c>
      <c r="C140" s="321">
        <v>137101</v>
      </c>
    </row>
    <row r="141" spans="1:3" x14ac:dyDescent="0.25">
      <c r="A141" s="321">
        <v>137201</v>
      </c>
      <c r="B141" s="320" t="s">
        <v>1656</v>
      </c>
      <c r="C141" s="321">
        <v>137201</v>
      </c>
    </row>
    <row r="142" spans="1:3" x14ac:dyDescent="0.25">
      <c r="A142" s="321">
        <v>1373</v>
      </c>
      <c r="B142" s="320" t="s">
        <v>1657</v>
      </c>
      <c r="C142" s="321">
        <v>1373</v>
      </c>
    </row>
    <row r="143" spans="1:3" x14ac:dyDescent="0.25">
      <c r="A143" s="321">
        <v>1374</v>
      </c>
      <c r="B143" s="320" t="s">
        <v>1658</v>
      </c>
      <c r="C143" s="321">
        <v>1374</v>
      </c>
    </row>
    <row r="144" spans="1:3" x14ac:dyDescent="0.25">
      <c r="A144" s="321">
        <v>137501</v>
      </c>
      <c r="B144" s="320" t="s">
        <v>1659</v>
      </c>
      <c r="C144" s="321">
        <v>137501</v>
      </c>
    </row>
    <row r="145" spans="1:3" x14ac:dyDescent="0.25">
      <c r="A145" s="321">
        <v>1376</v>
      </c>
      <c r="B145" s="320" t="s">
        <v>1660</v>
      </c>
      <c r="C145" s="321">
        <v>1376</v>
      </c>
    </row>
    <row r="146" spans="1:3" x14ac:dyDescent="0.25">
      <c r="A146" s="321">
        <v>137701</v>
      </c>
      <c r="B146" s="320" t="s">
        <v>1661</v>
      </c>
      <c r="C146" s="321">
        <v>137701</v>
      </c>
    </row>
    <row r="147" spans="1:3" x14ac:dyDescent="0.25">
      <c r="A147" s="321">
        <v>137901</v>
      </c>
      <c r="B147" s="320" t="s">
        <v>1662</v>
      </c>
      <c r="C147" s="321">
        <v>137901</v>
      </c>
    </row>
    <row r="148" spans="1:3" x14ac:dyDescent="0.25">
      <c r="A148" s="321">
        <v>137999</v>
      </c>
      <c r="B148" s="320" t="s">
        <v>1663</v>
      </c>
      <c r="C148" s="321">
        <v>137999</v>
      </c>
    </row>
    <row r="149" spans="1:3" x14ac:dyDescent="0.25">
      <c r="A149" s="321">
        <v>1411</v>
      </c>
      <c r="B149" s="320" t="s">
        <v>1664</v>
      </c>
      <c r="C149" s="321">
        <v>1411</v>
      </c>
    </row>
    <row r="150" spans="1:3" x14ac:dyDescent="0.25">
      <c r="A150" s="321">
        <v>141201</v>
      </c>
      <c r="B150" s="320" t="s">
        <v>1665</v>
      </c>
      <c r="C150" s="321">
        <v>141201</v>
      </c>
    </row>
    <row r="151" spans="1:3" x14ac:dyDescent="0.25">
      <c r="A151" s="321">
        <v>1421</v>
      </c>
      <c r="B151" s="320" t="s">
        <v>1666</v>
      </c>
      <c r="C151" s="321">
        <v>1421</v>
      </c>
    </row>
    <row r="152" spans="1:3" x14ac:dyDescent="0.25">
      <c r="A152" s="321">
        <v>142201</v>
      </c>
      <c r="B152" s="320" t="s">
        <v>1667</v>
      </c>
      <c r="C152" s="321">
        <v>142201</v>
      </c>
    </row>
    <row r="153" spans="1:3" x14ac:dyDescent="0.25">
      <c r="A153" s="321">
        <v>1431</v>
      </c>
      <c r="B153" s="320" t="s">
        <v>1668</v>
      </c>
      <c r="C153" s="321">
        <v>1431</v>
      </c>
    </row>
    <row r="154" spans="1:3" x14ac:dyDescent="0.25">
      <c r="A154" s="321">
        <v>143201</v>
      </c>
      <c r="B154" s="320" t="s">
        <v>1669</v>
      </c>
      <c r="C154" s="321">
        <v>143201</v>
      </c>
    </row>
    <row r="155" spans="1:3" x14ac:dyDescent="0.25">
      <c r="A155" s="321">
        <v>144101</v>
      </c>
      <c r="B155" s="320" t="s">
        <v>1670</v>
      </c>
      <c r="C155" s="321">
        <v>144101</v>
      </c>
    </row>
    <row r="156" spans="1:3" x14ac:dyDescent="0.25">
      <c r="A156" s="321">
        <v>144201</v>
      </c>
      <c r="B156" s="320" t="s">
        <v>1671</v>
      </c>
      <c r="C156" s="321">
        <v>144201</v>
      </c>
    </row>
    <row r="157" spans="1:3" x14ac:dyDescent="0.25">
      <c r="A157" s="321">
        <v>144301</v>
      </c>
      <c r="B157" s="320" t="s">
        <v>1672</v>
      </c>
      <c r="C157" s="321">
        <v>144301</v>
      </c>
    </row>
    <row r="158" spans="1:3" x14ac:dyDescent="0.25">
      <c r="A158" s="321">
        <v>144401</v>
      </c>
      <c r="B158" s="320" t="s">
        <v>1673</v>
      </c>
      <c r="C158" s="321">
        <v>144401</v>
      </c>
    </row>
    <row r="159" spans="1:3" x14ac:dyDescent="0.25">
      <c r="A159" s="321">
        <v>144501</v>
      </c>
      <c r="B159" s="320" t="s">
        <v>1674</v>
      </c>
      <c r="C159" s="321">
        <v>144501</v>
      </c>
    </row>
    <row r="160" spans="1:3" x14ac:dyDescent="0.25">
      <c r="A160" s="321">
        <v>144601</v>
      </c>
      <c r="B160" s="320" t="s">
        <v>1675</v>
      </c>
      <c r="C160" s="321">
        <v>144601</v>
      </c>
    </row>
    <row r="161" spans="1:3" x14ac:dyDescent="0.25">
      <c r="A161" s="321">
        <v>144701</v>
      </c>
      <c r="B161" s="320" t="s">
        <v>1676</v>
      </c>
      <c r="C161" s="321">
        <v>144701</v>
      </c>
    </row>
    <row r="162" spans="1:3" x14ac:dyDescent="0.25">
      <c r="A162" s="321">
        <v>144702</v>
      </c>
      <c r="B162" s="320" t="s">
        <v>1677</v>
      </c>
      <c r="C162" s="321">
        <v>144702</v>
      </c>
    </row>
    <row r="163" spans="1:3" x14ac:dyDescent="0.25">
      <c r="A163" s="321">
        <v>1448</v>
      </c>
      <c r="B163" s="320" t="s">
        <v>1678</v>
      </c>
      <c r="C163" s="321">
        <v>1448</v>
      </c>
    </row>
    <row r="164" spans="1:3" x14ac:dyDescent="0.25">
      <c r="A164" s="321">
        <v>144999</v>
      </c>
      <c r="B164" s="320" t="s">
        <v>1679</v>
      </c>
      <c r="C164" s="321">
        <v>144999</v>
      </c>
    </row>
    <row r="165" spans="1:3" x14ac:dyDescent="0.25">
      <c r="A165" s="321">
        <v>145001</v>
      </c>
      <c r="B165" s="320" t="s">
        <v>1680</v>
      </c>
      <c r="C165" s="321">
        <v>145001</v>
      </c>
    </row>
    <row r="166" spans="1:3" x14ac:dyDescent="0.25">
      <c r="A166" s="321">
        <v>146001</v>
      </c>
      <c r="B166" s="320" t="s">
        <v>1681</v>
      </c>
      <c r="C166" s="321">
        <v>146001</v>
      </c>
    </row>
    <row r="167" spans="1:3" x14ac:dyDescent="0.25">
      <c r="A167" s="321">
        <v>149101</v>
      </c>
      <c r="B167" s="320" t="s">
        <v>1682</v>
      </c>
      <c r="C167" s="321">
        <v>149101</v>
      </c>
    </row>
    <row r="168" spans="1:3" x14ac:dyDescent="0.25">
      <c r="A168" s="321">
        <v>149102</v>
      </c>
      <c r="B168" s="320" t="s">
        <v>1683</v>
      </c>
      <c r="C168" s="321">
        <v>149102</v>
      </c>
    </row>
    <row r="169" spans="1:3" x14ac:dyDescent="0.25">
      <c r="A169" s="321">
        <v>149103</v>
      </c>
      <c r="B169" s="320" t="s">
        <v>1684</v>
      </c>
      <c r="C169" s="321">
        <v>149103</v>
      </c>
    </row>
    <row r="170" spans="1:3" x14ac:dyDescent="0.25">
      <c r="A170" s="321">
        <v>149201</v>
      </c>
      <c r="B170" s="320" t="s">
        <v>1685</v>
      </c>
      <c r="C170" s="321">
        <v>149201</v>
      </c>
    </row>
    <row r="171" spans="1:3" x14ac:dyDescent="0.25">
      <c r="A171" s="321">
        <v>149999</v>
      </c>
      <c r="B171" s="320" t="s">
        <v>1686</v>
      </c>
      <c r="C171" s="321">
        <v>149999</v>
      </c>
    </row>
    <row r="172" spans="1:3" x14ac:dyDescent="0.25">
      <c r="A172" s="321">
        <v>151001</v>
      </c>
      <c r="B172" s="320" t="s">
        <v>1687</v>
      </c>
      <c r="C172" s="321">
        <v>151001</v>
      </c>
    </row>
    <row r="173" spans="1:3" x14ac:dyDescent="0.25">
      <c r="A173" s="321">
        <v>151002</v>
      </c>
      <c r="B173" s="320" t="s">
        <v>1688</v>
      </c>
      <c r="C173" s="321">
        <v>151002</v>
      </c>
    </row>
    <row r="174" spans="1:3" x14ac:dyDescent="0.25">
      <c r="A174" s="321">
        <v>152001</v>
      </c>
      <c r="B174" s="320" t="s">
        <v>1689</v>
      </c>
      <c r="C174" s="321">
        <v>152001</v>
      </c>
    </row>
    <row r="175" spans="1:3" x14ac:dyDescent="0.25">
      <c r="A175" s="321">
        <v>153001</v>
      </c>
      <c r="B175" s="320" t="s">
        <v>1690</v>
      </c>
      <c r="C175" s="321">
        <v>153001</v>
      </c>
    </row>
    <row r="176" spans="1:3" x14ac:dyDescent="0.25">
      <c r="A176" s="321">
        <v>154001</v>
      </c>
      <c r="B176" s="320" t="s">
        <v>1691</v>
      </c>
      <c r="C176" s="321">
        <v>154001</v>
      </c>
    </row>
    <row r="177" spans="1:3" x14ac:dyDescent="0.25">
      <c r="A177" s="321">
        <v>1550</v>
      </c>
      <c r="B177" s="320" t="s">
        <v>1692</v>
      </c>
      <c r="C177" s="321">
        <v>1550</v>
      </c>
    </row>
    <row r="178" spans="1:3" x14ac:dyDescent="0.25">
      <c r="A178" s="321">
        <v>159101</v>
      </c>
      <c r="B178" s="320" t="s">
        <v>1693</v>
      </c>
      <c r="C178" s="321">
        <v>159101</v>
      </c>
    </row>
    <row r="179" spans="1:3" x14ac:dyDescent="0.25">
      <c r="A179" s="321">
        <v>159901</v>
      </c>
      <c r="B179" s="320" t="s">
        <v>1694</v>
      </c>
      <c r="C179" s="321">
        <v>159901</v>
      </c>
    </row>
    <row r="180" spans="1:3" x14ac:dyDescent="0.25">
      <c r="A180" s="321">
        <v>159902</v>
      </c>
      <c r="B180" s="320" t="s">
        <v>1695</v>
      </c>
      <c r="C180" s="321">
        <v>159902</v>
      </c>
    </row>
    <row r="181" spans="1:3" x14ac:dyDescent="0.25">
      <c r="A181" s="321">
        <v>159903</v>
      </c>
      <c r="B181" s="320" t="s">
        <v>1696</v>
      </c>
      <c r="C181" s="321">
        <v>159903</v>
      </c>
    </row>
    <row r="182" spans="1:3" x14ac:dyDescent="0.25">
      <c r="A182" s="321">
        <v>159904</v>
      </c>
      <c r="B182" s="320" t="s">
        <v>1697</v>
      </c>
      <c r="C182" s="321">
        <v>159904</v>
      </c>
    </row>
    <row r="183" spans="1:3" x14ac:dyDescent="0.25">
      <c r="A183" s="321">
        <v>159905</v>
      </c>
      <c r="B183" s="320" t="s">
        <v>1698</v>
      </c>
      <c r="C183" s="321">
        <v>159905</v>
      </c>
    </row>
    <row r="184" spans="1:3" x14ac:dyDescent="0.25">
      <c r="A184" s="321">
        <v>159906</v>
      </c>
      <c r="B184" s="320" t="s">
        <v>1699</v>
      </c>
      <c r="C184" s="321">
        <v>159906</v>
      </c>
    </row>
    <row r="185" spans="1:3" x14ac:dyDescent="0.25">
      <c r="A185" s="321">
        <v>159907</v>
      </c>
      <c r="B185" s="320" t="s">
        <v>1700</v>
      </c>
      <c r="C185" s="321">
        <v>159907</v>
      </c>
    </row>
    <row r="186" spans="1:3" x14ac:dyDescent="0.25">
      <c r="A186" s="321">
        <v>161001</v>
      </c>
      <c r="B186" s="320" t="s">
        <v>1701</v>
      </c>
      <c r="C186" s="321">
        <v>161001</v>
      </c>
    </row>
    <row r="187" spans="1:3" x14ac:dyDescent="0.25">
      <c r="A187" s="321">
        <v>161002</v>
      </c>
      <c r="B187" s="320" t="s">
        <v>1702</v>
      </c>
      <c r="C187" s="321">
        <v>161002</v>
      </c>
    </row>
    <row r="188" spans="1:3" x14ac:dyDescent="0.25">
      <c r="A188" s="321">
        <v>161003</v>
      </c>
      <c r="B188" s="320" t="s">
        <v>1703</v>
      </c>
      <c r="C188" s="321">
        <v>161003</v>
      </c>
    </row>
    <row r="189" spans="1:3" x14ac:dyDescent="0.25">
      <c r="A189" s="321">
        <v>161004</v>
      </c>
      <c r="B189" s="320" t="s">
        <v>1704</v>
      </c>
      <c r="C189" s="321">
        <v>161004</v>
      </c>
    </row>
    <row r="190" spans="1:3" x14ac:dyDescent="0.25">
      <c r="A190" s="321">
        <v>162001</v>
      </c>
      <c r="B190" s="320" t="s">
        <v>1705</v>
      </c>
      <c r="C190" s="321">
        <v>162001</v>
      </c>
    </row>
    <row r="191" spans="1:3" x14ac:dyDescent="0.25">
      <c r="A191" s="321">
        <v>163001</v>
      </c>
      <c r="B191" s="320" t="s">
        <v>1706</v>
      </c>
      <c r="C191" s="321">
        <v>163001</v>
      </c>
    </row>
    <row r="192" spans="1:3" x14ac:dyDescent="0.25">
      <c r="A192" s="321">
        <v>164001</v>
      </c>
      <c r="B192" s="320" t="s">
        <v>1707</v>
      </c>
      <c r="C192" s="321">
        <v>164001</v>
      </c>
    </row>
    <row r="193" spans="1:3" x14ac:dyDescent="0.25">
      <c r="A193" s="321">
        <v>165101</v>
      </c>
      <c r="B193" s="320" t="s">
        <v>1708</v>
      </c>
      <c r="C193" s="321">
        <v>165101</v>
      </c>
    </row>
    <row r="194" spans="1:3" ht="22.5" x14ac:dyDescent="0.25">
      <c r="A194" s="321">
        <v>1652</v>
      </c>
      <c r="B194" s="320" t="s">
        <v>1709</v>
      </c>
      <c r="C194" s="321">
        <v>1652</v>
      </c>
    </row>
    <row r="195" spans="1:3" x14ac:dyDescent="0.25">
      <c r="A195" s="321">
        <v>165301</v>
      </c>
      <c r="B195" s="320" t="s">
        <v>1710</v>
      </c>
      <c r="C195" s="321">
        <v>165301</v>
      </c>
    </row>
    <row r="196" spans="1:3" x14ac:dyDescent="0.25">
      <c r="A196" s="321">
        <v>165401</v>
      </c>
      <c r="B196" s="320" t="s">
        <v>1711</v>
      </c>
      <c r="C196" s="321">
        <v>165401</v>
      </c>
    </row>
    <row r="197" spans="1:3" x14ac:dyDescent="0.25">
      <c r="A197" s="321">
        <v>165402</v>
      </c>
      <c r="B197" s="320" t="s">
        <v>1712</v>
      </c>
      <c r="C197" s="321">
        <v>165402</v>
      </c>
    </row>
    <row r="198" spans="1:3" x14ac:dyDescent="0.25">
      <c r="A198" s="321">
        <v>165403</v>
      </c>
      <c r="B198" s="320" t="s">
        <v>1713</v>
      </c>
      <c r="C198" s="321">
        <v>165403</v>
      </c>
    </row>
    <row r="199" spans="1:3" x14ac:dyDescent="0.25">
      <c r="A199" s="321">
        <v>165501</v>
      </c>
      <c r="B199" s="320" t="s">
        <v>1714</v>
      </c>
      <c r="C199" s="321">
        <v>165501</v>
      </c>
    </row>
    <row r="200" spans="1:3" x14ac:dyDescent="0.25">
      <c r="A200" s="321">
        <v>165601</v>
      </c>
      <c r="B200" s="320" t="s">
        <v>1715</v>
      </c>
      <c r="C200" s="321">
        <v>165601</v>
      </c>
    </row>
    <row r="201" spans="1:3" x14ac:dyDescent="0.25">
      <c r="A201" s="321">
        <v>165701</v>
      </c>
      <c r="B201" s="320" t="s">
        <v>1716</v>
      </c>
      <c r="C201" s="321">
        <v>165701</v>
      </c>
    </row>
    <row r="202" spans="1:3" x14ac:dyDescent="0.25">
      <c r="A202" s="321">
        <v>165801</v>
      </c>
      <c r="B202" s="320" t="s">
        <v>1717</v>
      </c>
      <c r="C202" s="321">
        <v>165801</v>
      </c>
    </row>
    <row r="203" spans="1:3" x14ac:dyDescent="0.25">
      <c r="A203" s="321">
        <v>165901</v>
      </c>
      <c r="B203" s="320" t="s">
        <v>1718</v>
      </c>
      <c r="C203" s="321">
        <v>165901</v>
      </c>
    </row>
    <row r="204" spans="1:3" x14ac:dyDescent="0.25">
      <c r="A204" s="321">
        <v>1691</v>
      </c>
      <c r="B204" s="320" t="s">
        <v>1719</v>
      </c>
      <c r="C204" s="321">
        <v>1691</v>
      </c>
    </row>
    <row r="205" spans="1:3" x14ac:dyDescent="0.25">
      <c r="A205" s="321">
        <v>169801</v>
      </c>
      <c r="B205" s="320" t="s">
        <v>1720</v>
      </c>
      <c r="C205" s="321">
        <v>169801</v>
      </c>
    </row>
    <row r="206" spans="1:3" x14ac:dyDescent="0.25">
      <c r="A206" s="321">
        <v>169899</v>
      </c>
      <c r="B206" s="320" t="s">
        <v>1721</v>
      </c>
      <c r="C206" s="321">
        <v>169899</v>
      </c>
    </row>
    <row r="207" spans="1:3" ht="22.5" x14ac:dyDescent="0.25">
      <c r="A207" s="321">
        <v>1699</v>
      </c>
      <c r="B207" s="320" t="s">
        <v>1722</v>
      </c>
      <c r="C207" s="321">
        <v>1699</v>
      </c>
    </row>
    <row r="208" spans="1:3" x14ac:dyDescent="0.25">
      <c r="A208" s="321">
        <v>170101</v>
      </c>
      <c r="B208" s="320" t="s">
        <v>1723</v>
      </c>
      <c r="C208" s="321">
        <v>170101</v>
      </c>
    </row>
    <row r="209" spans="1:3" x14ac:dyDescent="0.25">
      <c r="A209" s="321">
        <v>170201</v>
      </c>
      <c r="B209" s="320" t="s">
        <v>1724</v>
      </c>
      <c r="C209" s="321">
        <v>170201</v>
      </c>
    </row>
    <row r="210" spans="1:3" x14ac:dyDescent="0.25">
      <c r="A210" s="321">
        <v>170301</v>
      </c>
      <c r="B210" s="320" t="s">
        <v>1725</v>
      </c>
      <c r="C210" s="321">
        <v>170301</v>
      </c>
    </row>
    <row r="211" spans="1:3" x14ac:dyDescent="0.25">
      <c r="A211" s="321">
        <v>170401</v>
      </c>
      <c r="B211" s="320" t="s">
        <v>1726</v>
      </c>
      <c r="C211" s="321">
        <v>170401</v>
      </c>
    </row>
    <row r="212" spans="1:3" x14ac:dyDescent="0.25">
      <c r="A212" s="321">
        <v>170501</v>
      </c>
      <c r="B212" s="320" t="s">
        <v>1727</v>
      </c>
      <c r="C212" s="321">
        <v>170501</v>
      </c>
    </row>
    <row r="213" spans="1:3" x14ac:dyDescent="0.25">
      <c r="A213" s="321">
        <v>1706</v>
      </c>
      <c r="B213" s="320" t="s">
        <v>1728</v>
      </c>
      <c r="C213" s="321">
        <v>1706</v>
      </c>
    </row>
    <row r="214" spans="1:3" x14ac:dyDescent="0.25">
      <c r="A214" s="321">
        <v>1707</v>
      </c>
      <c r="B214" s="320" t="s">
        <v>1729</v>
      </c>
      <c r="C214" s="321">
        <v>1707</v>
      </c>
    </row>
    <row r="215" spans="1:3" x14ac:dyDescent="0.25">
      <c r="A215" s="321">
        <v>1708</v>
      </c>
      <c r="B215" s="320" t="s">
        <v>1730</v>
      </c>
      <c r="C215" s="321">
        <v>1708</v>
      </c>
    </row>
    <row r="216" spans="1:3" x14ac:dyDescent="0.25">
      <c r="A216" s="321">
        <v>170999</v>
      </c>
      <c r="B216" s="320" t="s">
        <v>1731</v>
      </c>
      <c r="C216" s="321">
        <v>170999</v>
      </c>
    </row>
    <row r="217" spans="1:3" x14ac:dyDescent="0.25">
      <c r="A217" s="321">
        <v>180101</v>
      </c>
      <c r="B217" s="320" t="s">
        <v>1732</v>
      </c>
      <c r="C217" s="321">
        <v>180101</v>
      </c>
    </row>
    <row r="218" spans="1:3" x14ac:dyDescent="0.25">
      <c r="A218" s="321">
        <v>180201</v>
      </c>
      <c r="B218" s="320" t="s">
        <v>1733</v>
      </c>
      <c r="C218" s="321">
        <v>180201</v>
      </c>
    </row>
    <row r="219" spans="1:3" x14ac:dyDescent="0.25">
      <c r="A219" s="321">
        <v>1803</v>
      </c>
      <c r="B219" s="320" t="s">
        <v>1734</v>
      </c>
      <c r="C219" s="321">
        <v>1803</v>
      </c>
    </row>
    <row r="220" spans="1:3" ht="22.5" x14ac:dyDescent="0.25">
      <c r="A220" s="321">
        <v>1809</v>
      </c>
      <c r="B220" s="320" t="s">
        <v>1735</v>
      </c>
      <c r="C220" s="321">
        <v>1809</v>
      </c>
    </row>
    <row r="221" spans="1:3" x14ac:dyDescent="0.25">
      <c r="A221" s="321">
        <v>1911</v>
      </c>
      <c r="B221" s="320" t="s">
        <v>1736</v>
      </c>
      <c r="C221" s="321">
        <v>1911</v>
      </c>
    </row>
    <row r="222" spans="1:3" x14ac:dyDescent="0.25">
      <c r="A222" s="321">
        <v>191201</v>
      </c>
      <c r="B222" s="320" t="s">
        <v>1737</v>
      </c>
      <c r="C222" s="321">
        <v>191201</v>
      </c>
    </row>
    <row r="223" spans="1:3" x14ac:dyDescent="0.25">
      <c r="A223" s="321">
        <v>191301</v>
      </c>
      <c r="B223" s="320" t="s">
        <v>1738</v>
      </c>
      <c r="C223" s="321">
        <v>191301</v>
      </c>
    </row>
    <row r="224" spans="1:3" x14ac:dyDescent="0.25">
      <c r="A224" s="321">
        <v>191999</v>
      </c>
      <c r="B224" s="320" t="s">
        <v>1739</v>
      </c>
      <c r="C224" s="321">
        <v>191999</v>
      </c>
    </row>
    <row r="225" spans="1:3" x14ac:dyDescent="0.25">
      <c r="A225" s="321">
        <v>192101</v>
      </c>
      <c r="B225" s="320" t="s">
        <v>1740</v>
      </c>
      <c r="C225" s="321">
        <v>192101</v>
      </c>
    </row>
    <row r="226" spans="1:3" x14ac:dyDescent="0.25">
      <c r="A226" s="321">
        <v>192102</v>
      </c>
      <c r="B226" s="320" t="s">
        <v>1741</v>
      </c>
      <c r="C226" s="321">
        <v>192102</v>
      </c>
    </row>
    <row r="227" spans="1:3" x14ac:dyDescent="0.25">
      <c r="A227" s="321">
        <v>192201</v>
      </c>
      <c r="B227" s="320" t="s">
        <v>1742</v>
      </c>
      <c r="C227" s="321">
        <v>192201</v>
      </c>
    </row>
    <row r="228" spans="1:3" x14ac:dyDescent="0.25">
      <c r="A228" s="321">
        <v>192202</v>
      </c>
      <c r="B228" s="320" t="s">
        <v>1743</v>
      </c>
      <c r="C228" s="321">
        <v>192202</v>
      </c>
    </row>
    <row r="229" spans="1:3" x14ac:dyDescent="0.25">
      <c r="A229" s="321">
        <v>192901</v>
      </c>
      <c r="B229" s="320" t="s">
        <v>1744</v>
      </c>
      <c r="C229" s="321">
        <v>192901</v>
      </c>
    </row>
    <row r="230" spans="1:3" x14ac:dyDescent="0.25">
      <c r="A230" s="321">
        <v>192902</v>
      </c>
      <c r="B230" s="320" t="s">
        <v>1745</v>
      </c>
      <c r="C230" s="321">
        <v>192902</v>
      </c>
    </row>
    <row r="231" spans="1:3" x14ac:dyDescent="0.25">
      <c r="A231" s="321">
        <v>192903</v>
      </c>
      <c r="B231" s="320" t="s">
        <v>1746</v>
      </c>
      <c r="C231" s="321">
        <v>192903</v>
      </c>
    </row>
    <row r="232" spans="1:3" x14ac:dyDescent="0.25">
      <c r="A232" s="321">
        <v>192904</v>
      </c>
      <c r="B232" s="320" t="s">
        <v>1747</v>
      </c>
      <c r="C232" s="321">
        <v>192904</v>
      </c>
    </row>
    <row r="233" spans="1:3" x14ac:dyDescent="0.25">
      <c r="A233" s="321">
        <v>192905</v>
      </c>
      <c r="B233" s="320" t="s">
        <v>1748</v>
      </c>
      <c r="C233" s="321">
        <v>192905</v>
      </c>
    </row>
    <row r="234" spans="1:3" x14ac:dyDescent="0.25">
      <c r="A234" s="321">
        <v>192906</v>
      </c>
      <c r="B234" s="320" t="s">
        <v>1749</v>
      </c>
      <c r="C234" s="321">
        <v>192906</v>
      </c>
    </row>
    <row r="235" spans="1:3" x14ac:dyDescent="0.25">
      <c r="A235" s="321">
        <v>192907</v>
      </c>
      <c r="B235" s="320" t="s">
        <v>1750</v>
      </c>
      <c r="C235" s="321">
        <v>192907</v>
      </c>
    </row>
    <row r="236" spans="1:3" x14ac:dyDescent="0.25">
      <c r="A236" s="321">
        <v>192908</v>
      </c>
      <c r="B236" s="320" t="s">
        <v>1751</v>
      </c>
      <c r="C236" s="321">
        <v>192908</v>
      </c>
    </row>
    <row r="237" spans="1:3" x14ac:dyDescent="0.25">
      <c r="A237" s="321">
        <v>192909</v>
      </c>
      <c r="B237" s="320" t="s">
        <v>1752</v>
      </c>
      <c r="C237" s="321">
        <v>192909</v>
      </c>
    </row>
    <row r="238" spans="1:3" x14ac:dyDescent="0.25">
      <c r="A238" s="321">
        <v>193001</v>
      </c>
      <c r="B238" s="320" t="s">
        <v>1753</v>
      </c>
      <c r="C238" s="321">
        <v>193001</v>
      </c>
    </row>
    <row r="239" spans="1:3" x14ac:dyDescent="0.25">
      <c r="A239" s="321">
        <v>193002</v>
      </c>
      <c r="B239" s="320" t="s">
        <v>1754</v>
      </c>
      <c r="C239" s="321">
        <v>193002</v>
      </c>
    </row>
    <row r="240" spans="1:3" x14ac:dyDescent="0.25">
      <c r="A240" s="321">
        <v>193003</v>
      </c>
      <c r="B240" s="320" t="s">
        <v>1755</v>
      </c>
      <c r="C240" s="321">
        <v>193003</v>
      </c>
    </row>
    <row r="241" spans="1:3" x14ac:dyDescent="0.25">
      <c r="A241" s="321">
        <v>193004</v>
      </c>
      <c r="B241" s="320" t="s">
        <v>1756</v>
      </c>
      <c r="C241" s="321">
        <v>193004</v>
      </c>
    </row>
    <row r="242" spans="1:3" x14ac:dyDescent="0.25">
      <c r="A242" s="321">
        <v>193005</v>
      </c>
      <c r="B242" s="320" t="s">
        <v>1757</v>
      </c>
      <c r="C242" s="321">
        <v>193005</v>
      </c>
    </row>
    <row r="243" spans="1:3" x14ac:dyDescent="0.25">
      <c r="A243" s="321">
        <v>193006</v>
      </c>
      <c r="B243" s="320" t="s">
        <v>1758</v>
      </c>
      <c r="C243" s="321">
        <v>193006</v>
      </c>
    </row>
    <row r="244" spans="1:3" x14ac:dyDescent="0.25">
      <c r="A244" s="321">
        <v>193007</v>
      </c>
      <c r="B244" s="320" t="s">
        <v>1759</v>
      </c>
      <c r="C244" s="321">
        <v>193007</v>
      </c>
    </row>
    <row r="245" spans="1:3" x14ac:dyDescent="0.25">
      <c r="A245" s="321">
        <v>193008</v>
      </c>
      <c r="B245" s="320" t="s">
        <v>1760</v>
      </c>
      <c r="C245" s="321">
        <v>193008</v>
      </c>
    </row>
    <row r="246" spans="1:3" x14ac:dyDescent="0.25">
      <c r="A246" s="321">
        <v>194099</v>
      </c>
      <c r="B246" s="320" t="s">
        <v>1761</v>
      </c>
      <c r="C246" s="321">
        <v>194099</v>
      </c>
    </row>
    <row r="247" spans="1:3" x14ac:dyDescent="0.25">
      <c r="A247" s="321">
        <v>195001</v>
      </c>
      <c r="B247" s="320" t="s">
        <v>1762</v>
      </c>
      <c r="C247" s="321">
        <v>195001</v>
      </c>
    </row>
    <row r="248" spans="1:3" ht="22.5" x14ac:dyDescent="0.25">
      <c r="A248" s="321">
        <v>195002</v>
      </c>
      <c r="B248" s="320" t="s">
        <v>1763</v>
      </c>
      <c r="C248" s="321">
        <v>195002</v>
      </c>
    </row>
    <row r="249" spans="1:3" x14ac:dyDescent="0.25">
      <c r="A249" s="321">
        <v>196101</v>
      </c>
      <c r="B249" s="320" t="s">
        <v>1764</v>
      </c>
      <c r="C249" s="321">
        <v>196101</v>
      </c>
    </row>
    <row r="250" spans="1:3" x14ac:dyDescent="0.25">
      <c r="A250" s="321">
        <v>196102</v>
      </c>
      <c r="B250" s="320" t="s">
        <v>1765</v>
      </c>
      <c r="C250" s="321">
        <v>196102</v>
      </c>
    </row>
    <row r="251" spans="1:3" x14ac:dyDescent="0.25">
      <c r="A251" s="321">
        <v>196103</v>
      </c>
      <c r="B251" s="320" t="s">
        <v>1766</v>
      </c>
      <c r="C251" s="321">
        <v>196103</v>
      </c>
    </row>
    <row r="252" spans="1:3" x14ac:dyDescent="0.25">
      <c r="A252" s="321">
        <v>196104</v>
      </c>
      <c r="B252" s="320" t="s">
        <v>1767</v>
      </c>
      <c r="C252" s="321">
        <v>196104</v>
      </c>
    </row>
    <row r="253" spans="1:3" x14ac:dyDescent="0.25">
      <c r="A253" s="321">
        <v>196105</v>
      </c>
      <c r="B253" s="320" t="s">
        <v>1768</v>
      </c>
      <c r="C253" s="321">
        <v>196105</v>
      </c>
    </row>
    <row r="254" spans="1:3" x14ac:dyDescent="0.25">
      <c r="A254" s="321">
        <v>196106</v>
      </c>
      <c r="B254" s="320" t="s">
        <v>1769</v>
      </c>
      <c r="C254" s="321">
        <v>196106</v>
      </c>
    </row>
    <row r="255" spans="1:3" x14ac:dyDescent="0.25">
      <c r="A255" s="321">
        <v>196107</v>
      </c>
      <c r="B255" s="320" t="s">
        <v>1770</v>
      </c>
      <c r="C255" s="321">
        <v>196107</v>
      </c>
    </row>
    <row r="256" spans="1:3" x14ac:dyDescent="0.25">
      <c r="A256" s="321">
        <v>196108</v>
      </c>
      <c r="B256" s="320" t="s">
        <v>1771</v>
      </c>
      <c r="C256" s="321">
        <v>196108</v>
      </c>
    </row>
    <row r="257" spans="1:3" x14ac:dyDescent="0.25">
      <c r="A257" s="321">
        <v>196199</v>
      </c>
      <c r="B257" s="320" t="s">
        <v>1772</v>
      </c>
      <c r="C257" s="321">
        <v>196199</v>
      </c>
    </row>
    <row r="258" spans="1:3" x14ac:dyDescent="0.25">
      <c r="A258" s="321">
        <v>196201</v>
      </c>
      <c r="B258" s="320" t="s">
        <v>1773</v>
      </c>
      <c r="C258" s="321">
        <v>196201</v>
      </c>
    </row>
    <row r="259" spans="1:3" x14ac:dyDescent="0.25">
      <c r="A259" s="321">
        <v>196202</v>
      </c>
      <c r="B259" s="320" t="s">
        <v>1774</v>
      </c>
      <c r="C259" s="321">
        <v>196202</v>
      </c>
    </row>
    <row r="260" spans="1:3" x14ac:dyDescent="0.25">
      <c r="A260" s="321">
        <v>196203</v>
      </c>
      <c r="B260" s="320" t="s">
        <v>1775</v>
      </c>
      <c r="C260" s="321">
        <v>196203</v>
      </c>
    </row>
    <row r="261" spans="1:3" ht="22.5" x14ac:dyDescent="0.25">
      <c r="A261" s="321">
        <v>196204</v>
      </c>
      <c r="B261" s="320" t="s">
        <v>1776</v>
      </c>
      <c r="C261" s="321">
        <v>196204</v>
      </c>
    </row>
    <row r="262" spans="1:3" x14ac:dyDescent="0.25">
      <c r="A262" s="321">
        <v>196299</v>
      </c>
      <c r="B262" s="320" t="s">
        <v>1777</v>
      </c>
      <c r="C262" s="321">
        <v>196299</v>
      </c>
    </row>
    <row r="263" spans="1:3" x14ac:dyDescent="0.25">
      <c r="A263" s="321">
        <v>196301</v>
      </c>
      <c r="B263" s="320" t="s">
        <v>1778</v>
      </c>
      <c r="C263" s="321">
        <v>196301</v>
      </c>
    </row>
    <row r="264" spans="1:3" x14ac:dyDescent="0.25">
      <c r="A264" s="321">
        <v>197001</v>
      </c>
      <c r="B264" s="320" t="s">
        <v>1779</v>
      </c>
      <c r="C264" s="321">
        <v>197001</v>
      </c>
    </row>
    <row r="265" spans="1:3" ht="22.5" x14ac:dyDescent="0.25">
      <c r="A265" s="321">
        <v>1991</v>
      </c>
      <c r="B265" s="320" t="s">
        <v>1780</v>
      </c>
      <c r="C265" s="321">
        <v>1991</v>
      </c>
    </row>
    <row r="266" spans="1:3" x14ac:dyDescent="0.25">
      <c r="A266" s="321">
        <v>199299</v>
      </c>
      <c r="B266" s="320" t="s">
        <v>1781</v>
      </c>
      <c r="C266" s="321">
        <v>199299</v>
      </c>
    </row>
    <row r="267" spans="1:3" x14ac:dyDescent="0.25">
      <c r="A267" s="321">
        <v>211101</v>
      </c>
      <c r="B267" s="320" t="s">
        <v>1782</v>
      </c>
      <c r="C267" s="321">
        <v>211101</v>
      </c>
    </row>
    <row r="268" spans="1:3" x14ac:dyDescent="0.25">
      <c r="A268" s="321">
        <v>211201</v>
      </c>
      <c r="B268" s="320" t="s">
        <v>1783</v>
      </c>
      <c r="C268" s="321">
        <v>211201</v>
      </c>
    </row>
    <row r="269" spans="1:3" x14ac:dyDescent="0.25">
      <c r="A269" s="321">
        <v>2119</v>
      </c>
      <c r="B269" s="320" t="s">
        <v>1784</v>
      </c>
      <c r="C269" s="321">
        <v>2119</v>
      </c>
    </row>
    <row r="270" spans="1:3" x14ac:dyDescent="0.25">
      <c r="A270" s="321">
        <v>2121</v>
      </c>
      <c r="B270" s="320" t="s">
        <v>1785</v>
      </c>
      <c r="C270" s="321">
        <v>2121</v>
      </c>
    </row>
    <row r="271" spans="1:3" x14ac:dyDescent="0.25">
      <c r="A271" s="321">
        <v>212201</v>
      </c>
      <c r="B271" s="320" t="s">
        <v>1786</v>
      </c>
      <c r="C271" s="321">
        <v>212201</v>
      </c>
    </row>
    <row r="272" spans="1:3" x14ac:dyDescent="0.25">
      <c r="A272" s="321">
        <v>212301</v>
      </c>
      <c r="B272" s="320" t="s">
        <v>1787</v>
      </c>
      <c r="C272" s="321">
        <v>212301</v>
      </c>
    </row>
    <row r="273" spans="1:3" x14ac:dyDescent="0.25">
      <c r="A273" s="321">
        <v>2129</v>
      </c>
      <c r="B273" s="320" t="s">
        <v>1788</v>
      </c>
      <c r="C273" s="321">
        <v>2129</v>
      </c>
    </row>
    <row r="274" spans="1:3" x14ac:dyDescent="0.25">
      <c r="A274" s="321">
        <v>213101</v>
      </c>
      <c r="B274" s="320" t="s">
        <v>1789</v>
      </c>
      <c r="C274" s="321">
        <v>213101</v>
      </c>
    </row>
    <row r="275" spans="1:3" x14ac:dyDescent="0.25">
      <c r="A275" s="321">
        <v>213201</v>
      </c>
      <c r="B275" s="320" t="s">
        <v>1790</v>
      </c>
      <c r="C275" s="321">
        <v>213201</v>
      </c>
    </row>
    <row r="276" spans="1:3" x14ac:dyDescent="0.25">
      <c r="A276" s="321">
        <v>213301</v>
      </c>
      <c r="B276" s="320" t="s">
        <v>1791</v>
      </c>
      <c r="C276" s="321">
        <v>213301</v>
      </c>
    </row>
    <row r="277" spans="1:3" x14ac:dyDescent="0.25">
      <c r="A277" s="321">
        <v>214001</v>
      </c>
      <c r="B277" s="320" t="s">
        <v>1792</v>
      </c>
      <c r="C277" s="321">
        <v>214001</v>
      </c>
    </row>
    <row r="278" spans="1:3" x14ac:dyDescent="0.25">
      <c r="A278" s="321">
        <v>215101</v>
      </c>
      <c r="B278" s="320" t="s">
        <v>1793</v>
      </c>
      <c r="C278" s="321">
        <v>215101</v>
      </c>
    </row>
    <row r="279" spans="1:3" x14ac:dyDescent="0.25">
      <c r="A279" s="321">
        <v>215102</v>
      </c>
      <c r="B279" s="320" t="s">
        <v>1794</v>
      </c>
      <c r="C279" s="321">
        <v>215102</v>
      </c>
    </row>
    <row r="280" spans="1:3" x14ac:dyDescent="0.25">
      <c r="A280" s="321">
        <v>215201</v>
      </c>
      <c r="B280" s="320" t="s">
        <v>1795</v>
      </c>
      <c r="C280" s="321">
        <v>215201</v>
      </c>
    </row>
    <row r="281" spans="1:3" x14ac:dyDescent="0.25">
      <c r="A281" s="321">
        <v>215301</v>
      </c>
      <c r="B281" s="320" t="s">
        <v>1796</v>
      </c>
      <c r="C281" s="321">
        <v>215301</v>
      </c>
    </row>
    <row r="282" spans="1:3" x14ac:dyDescent="0.25">
      <c r="A282" s="321">
        <v>215401</v>
      </c>
      <c r="B282" s="320" t="s">
        <v>1797</v>
      </c>
      <c r="C282" s="321">
        <v>215401</v>
      </c>
    </row>
    <row r="283" spans="1:3" x14ac:dyDescent="0.25">
      <c r="A283" s="321">
        <v>215501</v>
      </c>
      <c r="B283" s="320" t="s">
        <v>1798</v>
      </c>
      <c r="C283" s="321">
        <v>215501</v>
      </c>
    </row>
    <row r="284" spans="1:3" x14ac:dyDescent="0.25">
      <c r="A284" s="321">
        <v>219101</v>
      </c>
      <c r="B284" s="320" t="s">
        <v>1799</v>
      </c>
      <c r="C284" s="321">
        <v>219101</v>
      </c>
    </row>
    <row r="285" spans="1:3" x14ac:dyDescent="0.25">
      <c r="A285" s="321">
        <v>219201</v>
      </c>
      <c r="B285" s="320" t="s">
        <v>1800</v>
      </c>
      <c r="C285" s="321">
        <v>219201</v>
      </c>
    </row>
    <row r="286" spans="1:3" x14ac:dyDescent="0.25">
      <c r="A286" s="321">
        <v>219202</v>
      </c>
      <c r="B286" s="320" t="s">
        <v>1801</v>
      </c>
      <c r="C286" s="321">
        <v>219202</v>
      </c>
    </row>
    <row r="287" spans="1:3" x14ac:dyDescent="0.25">
      <c r="A287" s="321">
        <v>219203</v>
      </c>
      <c r="B287" s="320" t="s">
        <v>1802</v>
      </c>
      <c r="C287" s="321">
        <v>219203</v>
      </c>
    </row>
    <row r="288" spans="1:3" x14ac:dyDescent="0.25">
      <c r="A288" s="321">
        <v>219301</v>
      </c>
      <c r="B288" s="320" t="s">
        <v>1803</v>
      </c>
      <c r="C288" s="321">
        <v>219301</v>
      </c>
    </row>
    <row r="289" spans="1:3" x14ac:dyDescent="0.25">
      <c r="A289" s="321">
        <v>219302</v>
      </c>
      <c r="B289" s="320" t="s">
        <v>1804</v>
      </c>
      <c r="C289" s="321">
        <v>219302</v>
      </c>
    </row>
    <row r="290" spans="1:3" x14ac:dyDescent="0.25">
      <c r="A290" s="321">
        <v>219401</v>
      </c>
      <c r="B290" s="320" t="s">
        <v>1805</v>
      </c>
      <c r="C290" s="321">
        <v>219401</v>
      </c>
    </row>
    <row r="291" spans="1:3" x14ac:dyDescent="0.25">
      <c r="A291" s="321">
        <v>219499</v>
      </c>
      <c r="B291" s="320" t="s">
        <v>1806</v>
      </c>
      <c r="C291" s="321">
        <v>219499</v>
      </c>
    </row>
    <row r="292" spans="1:3" x14ac:dyDescent="0.25">
      <c r="A292" s="321">
        <v>219501</v>
      </c>
      <c r="B292" s="320" t="s">
        <v>1807</v>
      </c>
      <c r="C292" s="321">
        <v>219501</v>
      </c>
    </row>
    <row r="293" spans="1:3" x14ac:dyDescent="0.25">
      <c r="A293" s="321">
        <v>219502</v>
      </c>
      <c r="B293" s="320" t="s">
        <v>1808</v>
      </c>
      <c r="C293" s="321">
        <v>219502</v>
      </c>
    </row>
    <row r="294" spans="1:3" x14ac:dyDescent="0.25">
      <c r="A294" s="321">
        <v>219503</v>
      </c>
      <c r="B294" s="320" t="s">
        <v>1809</v>
      </c>
      <c r="C294" s="321">
        <v>219503</v>
      </c>
    </row>
    <row r="295" spans="1:3" x14ac:dyDescent="0.25">
      <c r="A295" s="321">
        <v>219504</v>
      </c>
      <c r="B295" s="320" t="s">
        <v>1810</v>
      </c>
      <c r="C295" s="321">
        <v>219504</v>
      </c>
    </row>
    <row r="296" spans="1:3" x14ac:dyDescent="0.25">
      <c r="A296" s="321">
        <v>219599</v>
      </c>
      <c r="B296" s="320" t="s">
        <v>1811</v>
      </c>
      <c r="C296" s="321">
        <v>219599</v>
      </c>
    </row>
    <row r="297" spans="1:3" x14ac:dyDescent="0.25">
      <c r="A297" s="321">
        <v>219601</v>
      </c>
      <c r="B297" s="320" t="s">
        <v>1812</v>
      </c>
      <c r="C297" s="321">
        <v>219601</v>
      </c>
    </row>
    <row r="298" spans="1:3" x14ac:dyDescent="0.25">
      <c r="A298" s="321">
        <v>219901</v>
      </c>
      <c r="B298" s="320" t="s">
        <v>1813</v>
      </c>
      <c r="C298" s="321">
        <v>219901</v>
      </c>
    </row>
    <row r="299" spans="1:3" x14ac:dyDescent="0.25">
      <c r="A299" s="321">
        <v>219902</v>
      </c>
      <c r="B299" s="320" t="s">
        <v>1814</v>
      </c>
      <c r="C299" s="321">
        <v>219902</v>
      </c>
    </row>
    <row r="300" spans="1:3" x14ac:dyDescent="0.25">
      <c r="A300" s="321">
        <v>219999</v>
      </c>
      <c r="B300" s="320" t="s">
        <v>1815</v>
      </c>
      <c r="C300" s="321">
        <v>219999</v>
      </c>
    </row>
    <row r="301" spans="1:3" x14ac:dyDescent="0.25">
      <c r="A301" s="321">
        <v>221101</v>
      </c>
      <c r="B301" s="320" t="s">
        <v>1816</v>
      </c>
      <c r="C301" s="321">
        <v>221101</v>
      </c>
    </row>
    <row r="302" spans="1:3" x14ac:dyDescent="0.25">
      <c r="A302" s="321">
        <v>221102</v>
      </c>
      <c r="B302" s="320" t="s">
        <v>1817</v>
      </c>
      <c r="C302" s="321">
        <v>221102</v>
      </c>
    </row>
    <row r="303" spans="1:3" x14ac:dyDescent="0.25">
      <c r="A303" s="321">
        <v>221201</v>
      </c>
      <c r="B303" s="320" t="s">
        <v>1818</v>
      </c>
      <c r="C303" s="321">
        <v>221201</v>
      </c>
    </row>
    <row r="304" spans="1:3" x14ac:dyDescent="0.25">
      <c r="A304" s="321">
        <v>2291</v>
      </c>
      <c r="B304" s="320" t="s">
        <v>1819</v>
      </c>
      <c r="C304" s="321">
        <v>2291</v>
      </c>
    </row>
    <row r="305" spans="1:3" x14ac:dyDescent="0.25">
      <c r="A305" s="321">
        <v>2292</v>
      </c>
      <c r="B305" s="320" t="s">
        <v>1820</v>
      </c>
      <c r="C305" s="321">
        <v>2292</v>
      </c>
    </row>
    <row r="306" spans="1:3" x14ac:dyDescent="0.25">
      <c r="A306" s="321">
        <v>2293</v>
      </c>
      <c r="B306" s="320" t="s">
        <v>1821</v>
      </c>
      <c r="C306" s="321">
        <v>2293</v>
      </c>
    </row>
    <row r="307" spans="1:3" x14ac:dyDescent="0.25">
      <c r="A307" s="321">
        <v>2299</v>
      </c>
      <c r="B307" s="320" t="s">
        <v>1822</v>
      </c>
      <c r="C307" s="321">
        <v>2299</v>
      </c>
    </row>
    <row r="308" spans="1:3" x14ac:dyDescent="0.25">
      <c r="A308" s="321">
        <v>2311</v>
      </c>
      <c r="B308" s="320" t="s">
        <v>1823</v>
      </c>
      <c r="C308" s="321">
        <v>2311</v>
      </c>
    </row>
    <row r="309" spans="1:3" x14ac:dyDescent="0.25">
      <c r="A309" s="321">
        <v>231201</v>
      </c>
      <c r="B309" s="320" t="s">
        <v>1824</v>
      </c>
      <c r="C309" s="321">
        <v>231201</v>
      </c>
    </row>
    <row r="310" spans="1:3" ht="22.5" x14ac:dyDescent="0.25">
      <c r="A310" s="321">
        <v>2321</v>
      </c>
      <c r="B310" s="320" t="s">
        <v>1825</v>
      </c>
      <c r="C310" s="321">
        <v>2321</v>
      </c>
    </row>
    <row r="311" spans="1:3" x14ac:dyDescent="0.25">
      <c r="A311" s="321">
        <v>232201</v>
      </c>
      <c r="B311" s="320" t="s">
        <v>1826</v>
      </c>
      <c r="C311" s="321">
        <v>232201</v>
      </c>
    </row>
    <row r="312" spans="1:3" x14ac:dyDescent="0.25">
      <c r="A312" s="321">
        <v>232202</v>
      </c>
      <c r="B312" s="320" t="s">
        <v>1827</v>
      </c>
      <c r="C312" s="321">
        <v>232202</v>
      </c>
    </row>
    <row r="313" spans="1:3" ht="22.5" x14ac:dyDescent="0.25">
      <c r="A313" s="321">
        <v>2323</v>
      </c>
      <c r="B313" s="320" t="s">
        <v>1828</v>
      </c>
      <c r="C313" s="321">
        <v>2323</v>
      </c>
    </row>
    <row r="314" spans="1:3" x14ac:dyDescent="0.25">
      <c r="A314" s="321">
        <v>232401</v>
      </c>
      <c r="B314" s="320" t="s">
        <v>1829</v>
      </c>
      <c r="C314" s="321">
        <v>232401</v>
      </c>
    </row>
    <row r="315" spans="1:3" x14ac:dyDescent="0.25">
      <c r="A315" s="321">
        <v>241101</v>
      </c>
      <c r="B315" s="320" t="s">
        <v>1830</v>
      </c>
      <c r="C315" s="321">
        <v>241101</v>
      </c>
    </row>
    <row r="316" spans="1:3" x14ac:dyDescent="0.25">
      <c r="A316" s="321">
        <v>2412</v>
      </c>
      <c r="B316" s="320" t="s">
        <v>1831</v>
      </c>
      <c r="C316" s="321">
        <v>2412</v>
      </c>
    </row>
    <row r="317" spans="1:3" x14ac:dyDescent="0.25">
      <c r="A317" s="321">
        <v>241301</v>
      </c>
      <c r="B317" s="320" t="s">
        <v>1832</v>
      </c>
      <c r="C317" s="321">
        <v>241301</v>
      </c>
    </row>
    <row r="318" spans="1:3" x14ac:dyDescent="0.25">
      <c r="A318" s="321">
        <v>241401</v>
      </c>
      <c r="B318" s="320" t="s">
        <v>1833</v>
      </c>
      <c r="C318" s="321">
        <v>241401</v>
      </c>
    </row>
    <row r="319" spans="1:3" x14ac:dyDescent="0.25">
      <c r="A319" s="321">
        <v>2419</v>
      </c>
      <c r="B319" s="320" t="s">
        <v>1834</v>
      </c>
      <c r="C319" s="321">
        <v>2419</v>
      </c>
    </row>
    <row r="320" spans="1:3" x14ac:dyDescent="0.25">
      <c r="A320" s="321">
        <v>2421</v>
      </c>
      <c r="B320" s="320" t="s">
        <v>1835</v>
      </c>
      <c r="C320" s="321">
        <v>2421</v>
      </c>
    </row>
    <row r="321" spans="1:3" x14ac:dyDescent="0.25">
      <c r="A321" s="321">
        <v>2422</v>
      </c>
      <c r="B321" s="320" t="s">
        <v>1836</v>
      </c>
      <c r="C321" s="321">
        <v>2422</v>
      </c>
    </row>
    <row r="322" spans="1:3" x14ac:dyDescent="0.25">
      <c r="A322" s="321">
        <v>291001</v>
      </c>
      <c r="B322" s="320" t="s">
        <v>1837</v>
      </c>
      <c r="C322" s="321">
        <v>291001</v>
      </c>
    </row>
    <row r="323" spans="1:3" ht="22.5" x14ac:dyDescent="0.25">
      <c r="A323" s="321">
        <v>2920</v>
      </c>
      <c r="B323" s="320" t="s">
        <v>1838</v>
      </c>
      <c r="C323" s="321">
        <v>2920</v>
      </c>
    </row>
    <row r="324" spans="1:3" x14ac:dyDescent="0.25">
      <c r="A324" s="321">
        <v>293001</v>
      </c>
      <c r="B324" s="320" t="s">
        <v>1839</v>
      </c>
      <c r="C324" s="321">
        <v>293001</v>
      </c>
    </row>
    <row r="325" spans="1:3" x14ac:dyDescent="0.25">
      <c r="A325" s="321">
        <v>294101</v>
      </c>
      <c r="B325" s="320" t="s">
        <v>1840</v>
      </c>
      <c r="C325" s="321">
        <v>294101</v>
      </c>
    </row>
    <row r="326" spans="1:3" x14ac:dyDescent="0.25">
      <c r="A326" s="321">
        <v>294201</v>
      </c>
      <c r="B326" s="320" t="s">
        <v>1841</v>
      </c>
      <c r="C326" s="321">
        <v>294201</v>
      </c>
    </row>
    <row r="327" spans="1:3" x14ac:dyDescent="0.25">
      <c r="A327" s="321">
        <v>294301</v>
      </c>
      <c r="B327" s="320" t="s">
        <v>1842</v>
      </c>
      <c r="C327" s="321">
        <v>294301</v>
      </c>
    </row>
    <row r="328" spans="1:3" x14ac:dyDescent="0.25">
      <c r="A328" s="321">
        <v>294401</v>
      </c>
      <c r="B328" s="320" t="s">
        <v>1843</v>
      </c>
      <c r="C328" s="321">
        <v>294401</v>
      </c>
    </row>
    <row r="329" spans="1:3" x14ac:dyDescent="0.25">
      <c r="A329" s="321">
        <v>295101</v>
      </c>
      <c r="B329" s="320" t="s">
        <v>1844</v>
      </c>
      <c r="C329" s="321">
        <v>295101</v>
      </c>
    </row>
    <row r="330" spans="1:3" x14ac:dyDescent="0.25">
      <c r="A330" s="321">
        <v>295102</v>
      </c>
      <c r="B330" s="320" t="s">
        <v>1845</v>
      </c>
      <c r="C330" s="321">
        <v>295102</v>
      </c>
    </row>
    <row r="331" spans="1:3" x14ac:dyDescent="0.25">
      <c r="A331" s="321">
        <v>295103</v>
      </c>
      <c r="B331" s="320" t="s">
        <v>1846</v>
      </c>
      <c r="C331" s="321">
        <v>295103</v>
      </c>
    </row>
    <row r="332" spans="1:3" ht="22.5" x14ac:dyDescent="0.25">
      <c r="A332" s="321">
        <v>295104</v>
      </c>
      <c r="B332" s="320" t="s">
        <v>1847</v>
      </c>
      <c r="C332" s="321">
        <v>295104</v>
      </c>
    </row>
    <row r="333" spans="1:3" x14ac:dyDescent="0.25">
      <c r="A333" s="321">
        <v>295201</v>
      </c>
      <c r="B333" s="320" t="s">
        <v>1848</v>
      </c>
      <c r="C333" s="321">
        <v>295201</v>
      </c>
    </row>
    <row r="334" spans="1:3" x14ac:dyDescent="0.25">
      <c r="A334" s="321">
        <v>295301</v>
      </c>
      <c r="B334" s="320" t="s">
        <v>1849</v>
      </c>
      <c r="C334" s="321">
        <v>295301</v>
      </c>
    </row>
    <row r="335" spans="1:3" x14ac:dyDescent="0.25">
      <c r="A335" s="321">
        <v>295302</v>
      </c>
      <c r="B335" s="320" t="s">
        <v>1850</v>
      </c>
      <c r="C335" s="321">
        <v>295302</v>
      </c>
    </row>
    <row r="336" spans="1:3" x14ac:dyDescent="0.25">
      <c r="A336" s="321">
        <v>295401</v>
      </c>
      <c r="B336" s="320" t="s">
        <v>1851</v>
      </c>
      <c r="C336" s="321">
        <v>295401</v>
      </c>
    </row>
    <row r="337" spans="1:3" x14ac:dyDescent="0.25">
      <c r="A337" s="321">
        <v>295402</v>
      </c>
      <c r="B337" s="320" t="s">
        <v>1852</v>
      </c>
      <c r="C337" s="321">
        <v>295402</v>
      </c>
    </row>
    <row r="338" spans="1:3" x14ac:dyDescent="0.25">
      <c r="A338" s="321">
        <v>295403</v>
      </c>
      <c r="B338" s="320" t="s">
        <v>1853</v>
      </c>
      <c r="C338" s="321">
        <v>295403</v>
      </c>
    </row>
    <row r="339" spans="1:3" x14ac:dyDescent="0.25">
      <c r="A339" s="321">
        <v>295501</v>
      </c>
      <c r="B339" s="320" t="s">
        <v>1854</v>
      </c>
      <c r="C339" s="321">
        <v>295501</v>
      </c>
    </row>
    <row r="340" spans="1:3" x14ac:dyDescent="0.25">
      <c r="A340" s="321">
        <v>295502</v>
      </c>
      <c r="B340" s="320" t="s">
        <v>1855</v>
      </c>
      <c r="C340" s="321">
        <v>295502</v>
      </c>
    </row>
    <row r="341" spans="1:3" x14ac:dyDescent="0.25">
      <c r="A341" s="321">
        <v>295503</v>
      </c>
      <c r="B341" s="320" t="s">
        <v>1856</v>
      </c>
      <c r="C341" s="321">
        <v>295503</v>
      </c>
    </row>
    <row r="342" spans="1:3" x14ac:dyDescent="0.25">
      <c r="A342" s="321">
        <v>295504</v>
      </c>
      <c r="B342" s="320" t="s">
        <v>1857</v>
      </c>
      <c r="C342" s="321">
        <v>295504</v>
      </c>
    </row>
    <row r="343" spans="1:3" x14ac:dyDescent="0.25">
      <c r="A343" s="321">
        <v>295505</v>
      </c>
      <c r="B343" s="320" t="s">
        <v>1858</v>
      </c>
      <c r="C343" s="321">
        <v>295505</v>
      </c>
    </row>
    <row r="344" spans="1:3" x14ac:dyDescent="0.25">
      <c r="A344" s="321">
        <v>295506</v>
      </c>
      <c r="B344" s="320" t="s">
        <v>1859</v>
      </c>
      <c r="C344" s="321">
        <v>295506</v>
      </c>
    </row>
    <row r="345" spans="1:3" x14ac:dyDescent="0.25">
      <c r="A345" s="321">
        <v>295599</v>
      </c>
      <c r="B345" s="320" t="s">
        <v>1860</v>
      </c>
      <c r="C345" s="321">
        <v>295599</v>
      </c>
    </row>
    <row r="346" spans="1:3" x14ac:dyDescent="0.25">
      <c r="A346" s="321">
        <v>295901</v>
      </c>
      <c r="B346" s="320" t="s">
        <v>1861</v>
      </c>
      <c r="C346" s="321">
        <v>295901</v>
      </c>
    </row>
    <row r="347" spans="1:3" x14ac:dyDescent="0.25">
      <c r="A347" s="321">
        <v>295902</v>
      </c>
      <c r="B347" s="320" t="s">
        <v>1862</v>
      </c>
      <c r="C347" s="321">
        <v>295902</v>
      </c>
    </row>
    <row r="348" spans="1:3" x14ac:dyDescent="0.25">
      <c r="A348" s="321">
        <v>295903</v>
      </c>
      <c r="B348" s="320" t="s">
        <v>1863</v>
      </c>
      <c r="C348" s="321">
        <v>295903</v>
      </c>
    </row>
    <row r="349" spans="1:3" x14ac:dyDescent="0.25">
      <c r="A349" s="321">
        <v>295904</v>
      </c>
      <c r="B349" s="320" t="s">
        <v>1864</v>
      </c>
      <c r="C349" s="321">
        <v>295904</v>
      </c>
    </row>
    <row r="350" spans="1:3" x14ac:dyDescent="0.25">
      <c r="A350" s="321">
        <v>295999</v>
      </c>
      <c r="B350" s="320" t="s">
        <v>1865</v>
      </c>
      <c r="C350" s="321">
        <v>295999</v>
      </c>
    </row>
    <row r="351" spans="1:3" x14ac:dyDescent="0.25">
      <c r="A351" s="321">
        <v>296001</v>
      </c>
      <c r="B351" s="320" t="s">
        <v>1866</v>
      </c>
      <c r="C351" s="321">
        <v>296001</v>
      </c>
    </row>
    <row r="352" spans="1:3" x14ac:dyDescent="0.25">
      <c r="A352" s="321">
        <v>296002</v>
      </c>
      <c r="B352" s="320" t="s">
        <v>1867</v>
      </c>
      <c r="C352" s="321">
        <v>296002</v>
      </c>
    </row>
    <row r="353" spans="1:3" x14ac:dyDescent="0.25">
      <c r="A353" s="321">
        <v>311001</v>
      </c>
      <c r="B353" s="320" t="s">
        <v>1868</v>
      </c>
      <c r="C353" s="321">
        <v>311001</v>
      </c>
    </row>
    <row r="354" spans="1:3" x14ac:dyDescent="0.25">
      <c r="A354" s="321">
        <v>312001</v>
      </c>
      <c r="B354" s="320" t="s">
        <v>1869</v>
      </c>
      <c r="C354" s="321">
        <v>312001</v>
      </c>
    </row>
    <row r="355" spans="1:3" x14ac:dyDescent="0.25">
      <c r="A355" s="321">
        <v>312002</v>
      </c>
      <c r="B355" s="320" t="s">
        <v>1870</v>
      </c>
      <c r="C355" s="321">
        <v>312002</v>
      </c>
    </row>
    <row r="356" spans="1:3" x14ac:dyDescent="0.25">
      <c r="A356" s="321">
        <v>3131</v>
      </c>
      <c r="B356" s="320" t="s">
        <v>1871</v>
      </c>
      <c r="C356" s="321">
        <v>3131</v>
      </c>
    </row>
    <row r="357" spans="1:3" x14ac:dyDescent="0.25">
      <c r="A357" s="321">
        <v>313201</v>
      </c>
      <c r="B357" s="320" t="s">
        <v>1872</v>
      </c>
      <c r="C357" s="321">
        <v>313201</v>
      </c>
    </row>
    <row r="358" spans="1:3" ht="22.5" x14ac:dyDescent="0.25">
      <c r="A358" s="321">
        <v>3211</v>
      </c>
      <c r="B358" s="320" t="s">
        <v>1873</v>
      </c>
      <c r="C358" s="321">
        <v>3211</v>
      </c>
    </row>
    <row r="359" spans="1:3" x14ac:dyDescent="0.25">
      <c r="A359" s="321">
        <v>321901</v>
      </c>
      <c r="B359" s="320" t="s">
        <v>1874</v>
      </c>
      <c r="C359" s="321">
        <v>321901</v>
      </c>
    </row>
    <row r="360" spans="1:3" x14ac:dyDescent="0.25">
      <c r="A360" s="321">
        <v>321902</v>
      </c>
      <c r="B360" s="320" t="s">
        <v>1875</v>
      </c>
      <c r="C360" s="321">
        <v>321902</v>
      </c>
    </row>
    <row r="361" spans="1:3" x14ac:dyDescent="0.25">
      <c r="A361" s="321">
        <v>321903</v>
      </c>
      <c r="B361" s="320" t="s">
        <v>1876</v>
      </c>
      <c r="C361" s="321">
        <v>321903</v>
      </c>
    </row>
    <row r="362" spans="1:3" x14ac:dyDescent="0.25">
      <c r="A362" s="321">
        <v>321998</v>
      </c>
      <c r="B362" s="320" t="s">
        <v>1877</v>
      </c>
      <c r="C362" s="321">
        <v>321998</v>
      </c>
    </row>
    <row r="363" spans="1:3" ht="22.5" x14ac:dyDescent="0.25">
      <c r="A363" s="321">
        <v>321999</v>
      </c>
      <c r="B363" s="320" t="s">
        <v>1878</v>
      </c>
      <c r="C363" s="321">
        <v>321999</v>
      </c>
    </row>
    <row r="364" spans="1:3" x14ac:dyDescent="0.25">
      <c r="A364" s="321">
        <v>322001</v>
      </c>
      <c r="B364" s="320" t="s">
        <v>1879</v>
      </c>
      <c r="C364" s="321">
        <v>322001</v>
      </c>
    </row>
    <row r="365" spans="1:3" x14ac:dyDescent="0.25">
      <c r="A365" s="321">
        <v>3230</v>
      </c>
      <c r="B365" s="320" t="s">
        <v>1880</v>
      </c>
      <c r="C365" s="321">
        <v>3230</v>
      </c>
    </row>
    <row r="366" spans="1:3" x14ac:dyDescent="0.25">
      <c r="A366" s="321">
        <v>3241</v>
      </c>
      <c r="B366" s="320" t="s">
        <v>1881</v>
      </c>
      <c r="C366" s="321">
        <v>3241</v>
      </c>
    </row>
    <row r="367" spans="1:3" ht="22.5" x14ac:dyDescent="0.25">
      <c r="A367" s="321">
        <v>3249</v>
      </c>
      <c r="B367" s="320" t="s">
        <v>1882</v>
      </c>
      <c r="C367" s="321">
        <v>3249</v>
      </c>
    </row>
    <row r="368" spans="1:3" x14ac:dyDescent="0.25">
      <c r="A368" s="321">
        <v>325001</v>
      </c>
      <c r="B368" s="320" t="s">
        <v>1883</v>
      </c>
      <c r="C368" s="321">
        <v>325001</v>
      </c>
    </row>
    <row r="369" spans="1:3" x14ac:dyDescent="0.25">
      <c r="A369" s="321">
        <v>325002</v>
      </c>
      <c r="B369" s="320" t="s">
        <v>1884</v>
      </c>
      <c r="C369" s="321">
        <v>325002</v>
      </c>
    </row>
    <row r="370" spans="1:3" x14ac:dyDescent="0.25">
      <c r="A370" s="321">
        <v>325003</v>
      </c>
      <c r="B370" s="320" t="s">
        <v>1885</v>
      </c>
      <c r="C370" s="321">
        <v>325003</v>
      </c>
    </row>
    <row r="371" spans="1:3" x14ac:dyDescent="0.25">
      <c r="A371" s="321">
        <v>325004</v>
      </c>
      <c r="B371" s="320" t="s">
        <v>1886</v>
      </c>
      <c r="C371" s="321">
        <v>325004</v>
      </c>
    </row>
    <row r="372" spans="1:3" ht="22.5" x14ac:dyDescent="0.25">
      <c r="A372" s="321">
        <v>325005</v>
      </c>
      <c r="B372" s="320" t="s">
        <v>1887</v>
      </c>
      <c r="C372" s="321">
        <v>325005</v>
      </c>
    </row>
    <row r="373" spans="1:3" x14ac:dyDescent="0.25">
      <c r="A373" s="321">
        <v>325006</v>
      </c>
      <c r="B373" s="320" t="s">
        <v>1888</v>
      </c>
      <c r="C373" s="321">
        <v>325006</v>
      </c>
    </row>
    <row r="374" spans="1:3" x14ac:dyDescent="0.25">
      <c r="A374" s="321">
        <v>325007</v>
      </c>
      <c r="B374" s="320" t="s">
        <v>1889</v>
      </c>
      <c r="C374" s="321">
        <v>325007</v>
      </c>
    </row>
    <row r="375" spans="1:3" x14ac:dyDescent="0.25">
      <c r="A375" s="321">
        <v>325008</v>
      </c>
      <c r="B375" s="320" t="s">
        <v>1890</v>
      </c>
      <c r="C375" s="321">
        <v>325008</v>
      </c>
    </row>
    <row r="376" spans="1:3" x14ac:dyDescent="0.25">
      <c r="A376" s="321">
        <v>4111</v>
      </c>
      <c r="B376" s="320" t="s">
        <v>1891</v>
      </c>
      <c r="C376" s="321">
        <v>4111</v>
      </c>
    </row>
    <row r="377" spans="1:3" x14ac:dyDescent="0.25">
      <c r="A377" s="321">
        <v>4112</v>
      </c>
      <c r="B377" s="320" t="s">
        <v>1892</v>
      </c>
      <c r="C377" s="321">
        <v>4112</v>
      </c>
    </row>
    <row r="378" spans="1:3" x14ac:dyDescent="0.25">
      <c r="A378" s="321">
        <v>4113</v>
      </c>
      <c r="B378" s="320" t="s">
        <v>1893</v>
      </c>
      <c r="C378" s="321">
        <v>4113</v>
      </c>
    </row>
    <row r="379" spans="1:3" x14ac:dyDescent="0.25">
      <c r="A379" s="321">
        <v>411401</v>
      </c>
      <c r="B379" s="320" t="s">
        <v>1894</v>
      </c>
      <c r="C379" s="321">
        <v>411401</v>
      </c>
    </row>
    <row r="380" spans="1:3" ht="33.75" x14ac:dyDescent="0.25">
      <c r="A380" s="321">
        <v>4191</v>
      </c>
      <c r="B380" s="320" t="s">
        <v>1895</v>
      </c>
      <c r="C380" s="321">
        <v>4191</v>
      </c>
    </row>
    <row r="381" spans="1:3" ht="33.75" x14ac:dyDescent="0.25">
      <c r="A381" s="321">
        <v>4192</v>
      </c>
      <c r="B381" s="320" t="s">
        <v>1896</v>
      </c>
      <c r="C381" s="321">
        <v>4192</v>
      </c>
    </row>
    <row r="382" spans="1:3" x14ac:dyDescent="0.25">
      <c r="A382" s="321">
        <v>419301</v>
      </c>
      <c r="B382" s="320" t="s">
        <v>1897</v>
      </c>
      <c r="C382" s="321">
        <v>419301</v>
      </c>
    </row>
    <row r="383" spans="1:3" x14ac:dyDescent="0.25">
      <c r="A383" s="321">
        <v>419401</v>
      </c>
      <c r="B383" s="320" t="s">
        <v>1898</v>
      </c>
      <c r="C383" s="321">
        <v>419401</v>
      </c>
    </row>
    <row r="384" spans="1:3" x14ac:dyDescent="0.25">
      <c r="A384" s="321">
        <v>421101</v>
      </c>
      <c r="B384" s="320" t="s">
        <v>1899</v>
      </c>
      <c r="C384" s="321">
        <v>421101</v>
      </c>
    </row>
    <row r="385" spans="1:3" x14ac:dyDescent="0.25">
      <c r="A385" s="321">
        <v>421102</v>
      </c>
      <c r="B385" s="320" t="s">
        <v>1900</v>
      </c>
      <c r="C385" s="321">
        <v>421102</v>
      </c>
    </row>
    <row r="386" spans="1:3" x14ac:dyDescent="0.25">
      <c r="A386" s="321">
        <v>421103</v>
      </c>
      <c r="B386" s="320" t="s">
        <v>1901</v>
      </c>
      <c r="C386" s="321">
        <v>421103</v>
      </c>
    </row>
    <row r="387" spans="1:3" x14ac:dyDescent="0.25">
      <c r="A387" s="321">
        <v>421104</v>
      </c>
      <c r="B387" s="320" t="s">
        <v>1902</v>
      </c>
      <c r="C387" s="321">
        <v>421104</v>
      </c>
    </row>
    <row r="388" spans="1:3" x14ac:dyDescent="0.25">
      <c r="A388" s="321">
        <v>421105</v>
      </c>
      <c r="B388" s="320" t="s">
        <v>1903</v>
      </c>
      <c r="C388" s="321">
        <v>421105</v>
      </c>
    </row>
    <row r="389" spans="1:3" x14ac:dyDescent="0.25">
      <c r="A389" s="321">
        <v>421106</v>
      </c>
      <c r="B389" s="320" t="s">
        <v>1904</v>
      </c>
      <c r="C389" s="321">
        <v>421106</v>
      </c>
    </row>
    <row r="390" spans="1:3" x14ac:dyDescent="0.25">
      <c r="A390" s="321">
        <v>421107</v>
      </c>
      <c r="B390" s="320" t="s">
        <v>1905</v>
      </c>
      <c r="C390" s="321">
        <v>421107</v>
      </c>
    </row>
    <row r="391" spans="1:3" x14ac:dyDescent="0.25">
      <c r="A391" s="321">
        <v>421108</v>
      </c>
      <c r="B391" s="320" t="s">
        <v>1906</v>
      </c>
      <c r="C391" s="321">
        <v>421108</v>
      </c>
    </row>
    <row r="392" spans="1:3" x14ac:dyDescent="0.25">
      <c r="A392" s="321">
        <v>421109</v>
      </c>
      <c r="B392" s="320" t="s">
        <v>1907</v>
      </c>
      <c r="C392" s="321">
        <v>421109</v>
      </c>
    </row>
    <row r="393" spans="1:3" x14ac:dyDescent="0.25">
      <c r="A393" s="321">
        <v>421110</v>
      </c>
      <c r="B393" s="320" t="s">
        <v>1908</v>
      </c>
      <c r="C393" s="321">
        <v>421110</v>
      </c>
    </row>
    <row r="394" spans="1:3" x14ac:dyDescent="0.25">
      <c r="A394" s="321">
        <v>421201</v>
      </c>
      <c r="B394" s="320" t="s">
        <v>1909</v>
      </c>
      <c r="C394" s="321">
        <v>421201</v>
      </c>
    </row>
    <row r="395" spans="1:3" x14ac:dyDescent="0.25">
      <c r="A395" s="321">
        <v>421202</v>
      </c>
      <c r="B395" s="320" t="s">
        <v>1910</v>
      </c>
      <c r="C395" s="321">
        <v>421202</v>
      </c>
    </row>
    <row r="396" spans="1:3" x14ac:dyDescent="0.25">
      <c r="A396" s="321">
        <v>421203</v>
      </c>
      <c r="B396" s="320" t="s">
        <v>1911</v>
      </c>
      <c r="C396" s="321">
        <v>421203</v>
      </c>
    </row>
    <row r="397" spans="1:3" x14ac:dyDescent="0.25">
      <c r="A397" s="321">
        <v>421204</v>
      </c>
      <c r="B397" s="320" t="s">
        <v>1912</v>
      </c>
      <c r="C397" s="321">
        <v>421204</v>
      </c>
    </row>
    <row r="398" spans="1:3" x14ac:dyDescent="0.25">
      <c r="A398" s="321">
        <v>421205</v>
      </c>
      <c r="B398" s="320" t="s">
        <v>1913</v>
      </c>
      <c r="C398" s="321">
        <v>421205</v>
      </c>
    </row>
    <row r="399" spans="1:3" x14ac:dyDescent="0.25">
      <c r="A399" s="321">
        <v>421206</v>
      </c>
      <c r="B399" s="320" t="s">
        <v>1914</v>
      </c>
      <c r="C399" s="321">
        <v>421206</v>
      </c>
    </row>
    <row r="400" spans="1:3" x14ac:dyDescent="0.25">
      <c r="A400" s="321">
        <v>421207</v>
      </c>
      <c r="B400" s="320" t="s">
        <v>1915</v>
      </c>
      <c r="C400" s="321">
        <v>421207</v>
      </c>
    </row>
    <row r="401" spans="1:3" x14ac:dyDescent="0.25">
      <c r="A401" s="321">
        <v>421208</v>
      </c>
      <c r="B401" s="320" t="s">
        <v>1916</v>
      </c>
      <c r="C401" s="321">
        <v>421208</v>
      </c>
    </row>
    <row r="402" spans="1:3" x14ac:dyDescent="0.25">
      <c r="A402" s="321">
        <v>421209</v>
      </c>
      <c r="B402" s="320" t="s">
        <v>1917</v>
      </c>
      <c r="C402" s="321">
        <v>421209</v>
      </c>
    </row>
    <row r="403" spans="1:3" x14ac:dyDescent="0.25">
      <c r="A403" s="321">
        <v>421210</v>
      </c>
      <c r="B403" s="320" t="s">
        <v>1918</v>
      </c>
      <c r="C403" s="321">
        <v>421210</v>
      </c>
    </row>
    <row r="404" spans="1:3" x14ac:dyDescent="0.25">
      <c r="A404" s="321">
        <v>421211</v>
      </c>
      <c r="B404" s="320" t="s">
        <v>1919</v>
      </c>
      <c r="C404" s="321">
        <v>421211</v>
      </c>
    </row>
    <row r="405" spans="1:3" x14ac:dyDescent="0.25">
      <c r="A405" s="321">
        <v>421212</v>
      </c>
      <c r="B405" s="320" t="s">
        <v>1920</v>
      </c>
      <c r="C405" s="321">
        <v>421212</v>
      </c>
    </row>
    <row r="406" spans="1:3" x14ac:dyDescent="0.25">
      <c r="A406" s="321">
        <v>421213</v>
      </c>
      <c r="B406" s="320" t="s">
        <v>1921</v>
      </c>
      <c r="C406" s="321">
        <v>421213</v>
      </c>
    </row>
    <row r="407" spans="1:3" x14ac:dyDescent="0.25">
      <c r="A407" s="321">
        <v>421214</v>
      </c>
      <c r="B407" s="320" t="s">
        <v>1922</v>
      </c>
      <c r="C407" s="321">
        <v>421214</v>
      </c>
    </row>
    <row r="408" spans="1:3" x14ac:dyDescent="0.25">
      <c r="A408" s="321">
        <v>421215</v>
      </c>
      <c r="B408" s="320" t="s">
        <v>1923</v>
      </c>
      <c r="C408" s="321">
        <v>421215</v>
      </c>
    </row>
    <row r="409" spans="1:3" x14ac:dyDescent="0.25">
      <c r="A409" s="321">
        <v>421216</v>
      </c>
      <c r="B409" s="320" t="s">
        <v>1924</v>
      </c>
      <c r="C409" s="321">
        <v>421216</v>
      </c>
    </row>
    <row r="410" spans="1:3" x14ac:dyDescent="0.25">
      <c r="A410" s="321">
        <v>421298</v>
      </c>
      <c r="B410" s="320" t="s">
        <v>1925</v>
      </c>
      <c r="C410" s="321">
        <v>421298</v>
      </c>
    </row>
    <row r="411" spans="1:3" ht="22.5" x14ac:dyDescent="0.25">
      <c r="A411" s="321">
        <v>421299</v>
      </c>
      <c r="B411" s="320" t="s">
        <v>1926</v>
      </c>
      <c r="C411" s="321">
        <v>421299</v>
      </c>
    </row>
    <row r="412" spans="1:3" x14ac:dyDescent="0.25">
      <c r="A412" s="321">
        <v>422101</v>
      </c>
      <c r="B412" s="320" t="s">
        <v>1927</v>
      </c>
      <c r="C412" s="321">
        <v>422101</v>
      </c>
    </row>
    <row r="413" spans="1:3" x14ac:dyDescent="0.25">
      <c r="A413" s="321">
        <v>422201</v>
      </c>
      <c r="B413" s="320" t="s">
        <v>1928</v>
      </c>
      <c r="C413" s="321">
        <v>422201</v>
      </c>
    </row>
    <row r="414" spans="1:3" ht="22.5" x14ac:dyDescent="0.25">
      <c r="A414" s="321">
        <v>4223</v>
      </c>
      <c r="B414" s="320" t="s">
        <v>1929</v>
      </c>
      <c r="C414" s="321">
        <v>4223</v>
      </c>
    </row>
    <row r="415" spans="1:3" x14ac:dyDescent="0.25">
      <c r="A415" s="321">
        <v>422401</v>
      </c>
      <c r="B415" s="320" t="s">
        <v>1930</v>
      </c>
      <c r="C415" s="321">
        <v>422401</v>
      </c>
    </row>
    <row r="416" spans="1:3" x14ac:dyDescent="0.25">
      <c r="A416" s="321">
        <v>422402</v>
      </c>
      <c r="B416" s="320" t="s">
        <v>1931</v>
      </c>
      <c r="C416" s="321">
        <v>422402</v>
      </c>
    </row>
    <row r="417" spans="1:3" x14ac:dyDescent="0.25">
      <c r="A417" s="321">
        <v>423101</v>
      </c>
      <c r="B417" s="320" t="s">
        <v>1932</v>
      </c>
      <c r="C417" s="321">
        <v>423101</v>
      </c>
    </row>
    <row r="418" spans="1:3" x14ac:dyDescent="0.25">
      <c r="A418" s="321">
        <v>4232</v>
      </c>
      <c r="B418" s="320" t="s">
        <v>1933</v>
      </c>
      <c r="C418" s="321">
        <v>4232</v>
      </c>
    </row>
    <row r="419" spans="1:3" x14ac:dyDescent="0.25">
      <c r="A419" s="321">
        <v>424101</v>
      </c>
      <c r="B419" s="320" t="s">
        <v>1934</v>
      </c>
      <c r="C419" s="321">
        <v>424101</v>
      </c>
    </row>
    <row r="420" spans="1:3" x14ac:dyDescent="0.25">
      <c r="A420" s="321">
        <v>424102</v>
      </c>
      <c r="B420" s="320" t="s">
        <v>1935</v>
      </c>
      <c r="C420" s="321">
        <v>424102</v>
      </c>
    </row>
    <row r="421" spans="1:3" ht="22.5" x14ac:dyDescent="0.25">
      <c r="A421" s="321">
        <v>4242</v>
      </c>
      <c r="B421" s="320" t="s">
        <v>1936</v>
      </c>
      <c r="C421" s="321">
        <v>4242</v>
      </c>
    </row>
    <row r="422" spans="1:3" x14ac:dyDescent="0.25">
      <c r="A422" s="321">
        <v>425101</v>
      </c>
      <c r="B422" s="320" t="s">
        <v>1937</v>
      </c>
      <c r="C422" s="321">
        <v>425101</v>
      </c>
    </row>
    <row r="423" spans="1:3" ht="22.5" x14ac:dyDescent="0.25">
      <c r="A423" s="321">
        <v>4252</v>
      </c>
      <c r="B423" s="320" t="s">
        <v>1938</v>
      </c>
      <c r="C423" s="321">
        <v>4252</v>
      </c>
    </row>
    <row r="424" spans="1:3" x14ac:dyDescent="0.25">
      <c r="A424" s="321">
        <v>426101</v>
      </c>
      <c r="B424" s="320" t="s">
        <v>1939</v>
      </c>
      <c r="C424" s="321">
        <v>426101</v>
      </c>
    </row>
    <row r="425" spans="1:3" x14ac:dyDescent="0.25">
      <c r="A425" s="321">
        <v>426102</v>
      </c>
      <c r="B425" s="320" t="s">
        <v>1940</v>
      </c>
      <c r="C425" s="321">
        <v>426102</v>
      </c>
    </row>
    <row r="426" spans="1:3" x14ac:dyDescent="0.25">
      <c r="A426" s="321">
        <v>426103</v>
      </c>
      <c r="B426" s="320" t="s">
        <v>1941</v>
      </c>
      <c r="C426" s="321">
        <v>426103</v>
      </c>
    </row>
    <row r="427" spans="1:3" x14ac:dyDescent="0.25">
      <c r="A427" s="321">
        <v>426104</v>
      </c>
      <c r="B427" s="320" t="s">
        <v>1942</v>
      </c>
      <c r="C427" s="321">
        <v>426104</v>
      </c>
    </row>
    <row r="428" spans="1:3" x14ac:dyDescent="0.25">
      <c r="A428" s="321">
        <v>426105</v>
      </c>
      <c r="B428" s="320" t="s">
        <v>1943</v>
      </c>
      <c r="C428" s="321">
        <v>426105</v>
      </c>
    </row>
    <row r="429" spans="1:3" x14ac:dyDescent="0.25">
      <c r="A429" s="321">
        <v>426201</v>
      </c>
      <c r="B429" s="320" t="s">
        <v>1944</v>
      </c>
      <c r="C429" s="321">
        <v>426201</v>
      </c>
    </row>
    <row r="430" spans="1:3" x14ac:dyDescent="0.25">
      <c r="A430" s="321">
        <v>426202</v>
      </c>
      <c r="B430" s="320" t="s">
        <v>1945</v>
      </c>
      <c r="C430" s="321">
        <v>426202</v>
      </c>
    </row>
    <row r="431" spans="1:3" x14ac:dyDescent="0.25">
      <c r="A431" s="321">
        <v>429101</v>
      </c>
      <c r="B431" s="320" t="s">
        <v>1946</v>
      </c>
      <c r="C431" s="321">
        <v>429101</v>
      </c>
    </row>
    <row r="432" spans="1:3" x14ac:dyDescent="0.25">
      <c r="A432" s="321">
        <v>429102</v>
      </c>
      <c r="B432" s="320" t="s">
        <v>1947</v>
      </c>
      <c r="C432" s="321">
        <v>429102</v>
      </c>
    </row>
    <row r="433" spans="1:3" x14ac:dyDescent="0.25">
      <c r="A433" s="321">
        <v>429103</v>
      </c>
      <c r="B433" s="320" t="s">
        <v>1948</v>
      </c>
      <c r="C433" s="321">
        <v>429103</v>
      </c>
    </row>
    <row r="434" spans="1:3" x14ac:dyDescent="0.25">
      <c r="A434" s="321">
        <v>429104</v>
      </c>
      <c r="B434" s="320" t="s">
        <v>1949</v>
      </c>
      <c r="C434" s="321">
        <v>429104</v>
      </c>
    </row>
    <row r="435" spans="1:3" x14ac:dyDescent="0.25">
      <c r="A435" s="321">
        <v>429105</v>
      </c>
      <c r="B435" s="320" t="s">
        <v>1950</v>
      </c>
      <c r="C435" s="321">
        <v>429105</v>
      </c>
    </row>
    <row r="436" spans="1:3" x14ac:dyDescent="0.25">
      <c r="A436" s="321">
        <v>429106</v>
      </c>
      <c r="B436" s="320" t="s">
        <v>1951</v>
      </c>
      <c r="C436" s="321">
        <v>429106</v>
      </c>
    </row>
    <row r="437" spans="1:3" x14ac:dyDescent="0.25">
      <c r="A437" s="321">
        <v>429107</v>
      </c>
      <c r="B437" s="320" t="s">
        <v>1952</v>
      </c>
      <c r="C437" s="321">
        <v>429107</v>
      </c>
    </row>
    <row r="438" spans="1:3" x14ac:dyDescent="0.25">
      <c r="A438" s="321">
        <v>429108</v>
      </c>
      <c r="B438" s="320" t="s">
        <v>1953</v>
      </c>
      <c r="C438" s="321">
        <v>429108</v>
      </c>
    </row>
    <row r="439" spans="1:3" ht="22.5" x14ac:dyDescent="0.25">
      <c r="A439" s="321">
        <v>429109</v>
      </c>
      <c r="B439" s="320" t="s">
        <v>1954</v>
      </c>
      <c r="C439" s="321">
        <v>429109</v>
      </c>
    </row>
    <row r="440" spans="1:3" x14ac:dyDescent="0.25">
      <c r="A440" s="321">
        <v>429110</v>
      </c>
      <c r="B440" s="320" t="s">
        <v>1955</v>
      </c>
      <c r="C440" s="321">
        <v>429110</v>
      </c>
    </row>
    <row r="441" spans="1:3" x14ac:dyDescent="0.25">
      <c r="A441" s="321">
        <v>429111</v>
      </c>
      <c r="B441" s="320" t="s">
        <v>1956</v>
      </c>
      <c r="C441" s="321">
        <v>429111</v>
      </c>
    </row>
    <row r="442" spans="1:3" x14ac:dyDescent="0.25">
      <c r="A442" s="321">
        <v>429112</v>
      </c>
      <c r="B442" s="320" t="s">
        <v>1957</v>
      </c>
      <c r="C442" s="321">
        <v>429112</v>
      </c>
    </row>
    <row r="443" spans="1:3" x14ac:dyDescent="0.25">
      <c r="A443" s="321">
        <v>429113</v>
      </c>
      <c r="B443" s="320" t="s">
        <v>1958</v>
      </c>
      <c r="C443" s="321">
        <v>429113</v>
      </c>
    </row>
    <row r="444" spans="1:3" x14ac:dyDescent="0.25">
      <c r="A444" s="321">
        <v>429114</v>
      </c>
      <c r="B444" s="320" t="s">
        <v>1959</v>
      </c>
      <c r="C444" s="321">
        <v>429114</v>
      </c>
    </row>
    <row r="445" spans="1:3" x14ac:dyDescent="0.25">
      <c r="A445" s="321">
        <v>429115</v>
      </c>
      <c r="B445" s="320" t="s">
        <v>1960</v>
      </c>
      <c r="C445" s="321">
        <v>429115</v>
      </c>
    </row>
    <row r="446" spans="1:3" x14ac:dyDescent="0.25">
      <c r="A446" s="321">
        <v>429116</v>
      </c>
      <c r="B446" s="320" t="s">
        <v>1961</v>
      </c>
      <c r="C446" s="321">
        <v>429116</v>
      </c>
    </row>
    <row r="447" spans="1:3" x14ac:dyDescent="0.25">
      <c r="A447" s="321">
        <v>429117</v>
      </c>
      <c r="B447" s="320" t="s">
        <v>1962</v>
      </c>
      <c r="C447" s="321">
        <v>429117</v>
      </c>
    </row>
    <row r="448" spans="1:3" x14ac:dyDescent="0.25">
      <c r="A448" s="321">
        <v>429118</v>
      </c>
      <c r="B448" s="320" t="s">
        <v>1963</v>
      </c>
      <c r="C448" s="321">
        <v>429118</v>
      </c>
    </row>
    <row r="449" spans="1:3" x14ac:dyDescent="0.25">
      <c r="A449" s="321">
        <v>429119</v>
      </c>
      <c r="B449" s="320" t="s">
        <v>1964</v>
      </c>
      <c r="C449" s="321">
        <v>429119</v>
      </c>
    </row>
    <row r="450" spans="1:3" x14ac:dyDescent="0.25">
      <c r="A450" s="321">
        <v>429120</v>
      </c>
      <c r="B450" s="320" t="s">
        <v>1965</v>
      </c>
      <c r="C450" s="321">
        <v>429120</v>
      </c>
    </row>
    <row r="451" spans="1:3" x14ac:dyDescent="0.25">
      <c r="A451" s="321">
        <v>429121</v>
      </c>
      <c r="B451" s="320" t="s">
        <v>1966</v>
      </c>
      <c r="C451" s="321">
        <v>429121</v>
      </c>
    </row>
    <row r="452" spans="1:3" x14ac:dyDescent="0.25">
      <c r="A452" s="321">
        <v>429122</v>
      </c>
      <c r="B452" s="320" t="s">
        <v>1967</v>
      </c>
      <c r="C452" s="321">
        <v>429122</v>
      </c>
    </row>
    <row r="453" spans="1:3" x14ac:dyDescent="0.25">
      <c r="A453" s="321">
        <v>429123</v>
      </c>
      <c r="B453" s="320" t="s">
        <v>1968</v>
      </c>
      <c r="C453" s="321">
        <v>429123</v>
      </c>
    </row>
    <row r="454" spans="1:3" x14ac:dyDescent="0.25">
      <c r="A454" s="321">
        <v>429124</v>
      </c>
      <c r="B454" s="320" t="s">
        <v>1969</v>
      </c>
      <c r="C454" s="321">
        <v>429124</v>
      </c>
    </row>
    <row r="455" spans="1:3" x14ac:dyDescent="0.25">
      <c r="A455" s="321">
        <v>429125</v>
      </c>
      <c r="B455" s="320" t="s">
        <v>1970</v>
      </c>
      <c r="C455" s="321">
        <v>429125</v>
      </c>
    </row>
    <row r="456" spans="1:3" x14ac:dyDescent="0.25">
      <c r="A456" s="321">
        <v>429126</v>
      </c>
      <c r="B456" s="320" t="s">
        <v>1971</v>
      </c>
      <c r="C456" s="321">
        <v>429126</v>
      </c>
    </row>
    <row r="457" spans="1:3" x14ac:dyDescent="0.25">
      <c r="A457" s="321">
        <v>429127</v>
      </c>
      <c r="B457" s="320" t="s">
        <v>1972</v>
      </c>
      <c r="C457" s="321">
        <v>429127</v>
      </c>
    </row>
    <row r="458" spans="1:3" x14ac:dyDescent="0.25">
      <c r="A458" s="321">
        <v>429128</v>
      </c>
      <c r="B458" s="320" t="s">
        <v>1973</v>
      </c>
      <c r="C458" s="321">
        <v>429128</v>
      </c>
    </row>
    <row r="459" spans="1:3" x14ac:dyDescent="0.25">
      <c r="A459" s="321">
        <v>429129</v>
      </c>
      <c r="B459" s="320" t="s">
        <v>1974</v>
      </c>
      <c r="C459" s="321">
        <v>429129</v>
      </c>
    </row>
    <row r="460" spans="1:3" x14ac:dyDescent="0.25">
      <c r="A460" s="321">
        <v>429130</v>
      </c>
      <c r="B460" s="320" t="s">
        <v>1975</v>
      </c>
      <c r="C460" s="321">
        <v>429130</v>
      </c>
    </row>
    <row r="461" spans="1:3" x14ac:dyDescent="0.25">
      <c r="A461" s="321">
        <v>429131</v>
      </c>
      <c r="B461" s="320" t="s">
        <v>1976</v>
      </c>
      <c r="C461" s="321">
        <v>429131</v>
      </c>
    </row>
    <row r="462" spans="1:3" x14ac:dyDescent="0.25">
      <c r="A462" s="321">
        <v>429132</v>
      </c>
      <c r="B462" s="320" t="s">
        <v>1977</v>
      </c>
      <c r="C462" s="321">
        <v>429132</v>
      </c>
    </row>
    <row r="463" spans="1:3" x14ac:dyDescent="0.25">
      <c r="A463" s="321">
        <v>429133</v>
      </c>
      <c r="B463" s="320" t="s">
        <v>1978</v>
      </c>
      <c r="C463" s="321">
        <v>429133</v>
      </c>
    </row>
    <row r="464" spans="1:3" x14ac:dyDescent="0.25">
      <c r="A464" s="321">
        <v>429134</v>
      </c>
      <c r="B464" s="320" t="s">
        <v>1979</v>
      </c>
      <c r="C464" s="321">
        <v>429134</v>
      </c>
    </row>
    <row r="465" spans="1:3" x14ac:dyDescent="0.25">
      <c r="A465" s="321">
        <v>429135</v>
      </c>
      <c r="B465" s="320" t="s">
        <v>1980</v>
      </c>
      <c r="C465" s="321">
        <v>429135</v>
      </c>
    </row>
    <row r="466" spans="1:3" x14ac:dyDescent="0.25">
      <c r="A466" s="321">
        <v>429136</v>
      </c>
      <c r="B466" s="320" t="s">
        <v>1981</v>
      </c>
      <c r="C466" s="321">
        <v>429136</v>
      </c>
    </row>
    <row r="467" spans="1:3" ht="22.5" x14ac:dyDescent="0.25">
      <c r="A467" s="321">
        <v>429199</v>
      </c>
      <c r="B467" s="320" t="s">
        <v>1982</v>
      </c>
      <c r="C467" s="321">
        <v>429199</v>
      </c>
    </row>
    <row r="468" spans="1:3" x14ac:dyDescent="0.25">
      <c r="A468" s="321">
        <v>429201</v>
      </c>
      <c r="B468" s="320" t="s">
        <v>1983</v>
      </c>
      <c r="C468" s="321">
        <v>429201</v>
      </c>
    </row>
    <row r="469" spans="1:3" x14ac:dyDescent="0.25">
      <c r="A469" s="321">
        <v>429202</v>
      </c>
      <c r="B469" s="320" t="s">
        <v>1984</v>
      </c>
      <c r="C469" s="321">
        <v>429202</v>
      </c>
    </row>
    <row r="470" spans="1:3" x14ac:dyDescent="0.25">
      <c r="A470" s="321">
        <v>429203</v>
      </c>
      <c r="B470" s="320" t="s">
        <v>1985</v>
      </c>
      <c r="C470" s="321">
        <v>429203</v>
      </c>
    </row>
    <row r="471" spans="1:3" x14ac:dyDescent="0.25">
      <c r="A471" s="321">
        <v>429204</v>
      </c>
      <c r="B471" s="320" t="s">
        <v>1986</v>
      </c>
      <c r="C471" s="321">
        <v>429204</v>
      </c>
    </row>
    <row r="472" spans="1:3" x14ac:dyDescent="0.25">
      <c r="A472" s="321">
        <v>429205</v>
      </c>
      <c r="B472" s="320" t="s">
        <v>1987</v>
      </c>
      <c r="C472" s="321">
        <v>429205</v>
      </c>
    </row>
    <row r="473" spans="1:3" x14ac:dyDescent="0.25">
      <c r="A473" s="321">
        <v>429206</v>
      </c>
      <c r="B473" s="320" t="s">
        <v>1988</v>
      </c>
      <c r="C473" s="321">
        <v>429206</v>
      </c>
    </row>
    <row r="474" spans="1:3" x14ac:dyDescent="0.25">
      <c r="A474" s="321">
        <v>429207</v>
      </c>
      <c r="B474" s="320" t="s">
        <v>1989</v>
      </c>
      <c r="C474" s="321">
        <v>429207</v>
      </c>
    </row>
    <row r="475" spans="1:3" x14ac:dyDescent="0.25">
      <c r="A475" s="321">
        <v>429208</v>
      </c>
      <c r="B475" s="320" t="s">
        <v>1990</v>
      </c>
      <c r="C475" s="321">
        <v>429208</v>
      </c>
    </row>
    <row r="476" spans="1:3" x14ac:dyDescent="0.25">
      <c r="A476" s="321">
        <v>429209</v>
      </c>
      <c r="B476" s="320" t="s">
        <v>1991</v>
      </c>
      <c r="C476" s="321">
        <v>429209</v>
      </c>
    </row>
    <row r="477" spans="1:3" x14ac:dyDescent="0.25">
      <c r="A477" s="321">
        <v>429210</v>
      </c>
      <c r="B477" s="320" t="s">
        <v>1992</v>
      </c>
      <c r="C477" s="321">
        <v>429210</v>
      </c>
    </row>
    <row r="478" spans="1:3" x14ac:dyDescent="0.25">
      <c r="A478" s="321">
        <v>429211</v>
      </c>
      <c r="B478" s="320" t="s">
        <v>1993</v>
      </c>
      <c r="C478" s="321">
        <v>429211</v>
      </c>
    </row>
    <row r="479" spans="1:3" x14ac:dyDescent="0.25">
      <c r="A479" s="321">
        <v>429212</v>
      </c>
      <c r="B479" s="320" t="s">
        <v>1994</v>
      </c>
      <c r="C479" s="321">
        <v>429212</v>
      </c>
    </row>
    <row r="480" spans="1:3" x14ac:dyDescent="0.25">
      <c r="A480" s="321">
        <v>429213</v>
      </c>
      <c r="B480" s="320" t="s">
        <v>1995</v>
      </c>
      <c r="C480" s="321">
        <v>429213</v>
      </c>
    </row>
    <row r="481" spans="1:3" ht="22.5" x14ac:dyDescent="0.25">
      <c r="A481" s="321">
        <v>429299</v>
      </c>
      <c r="B481" s="320" t="s">
        <v>1996</v>
      </c>
      <c r="C481" s="321">
        <v>429299</v>
      </c>
    </row>
    <row r="482" spans="1:3" x14ac:dyDescent="0.25">
      <c r="A482" s="321">
        <v>429301</v>
      </c>
      <c r="B482" s="320" t="s">
        <v>1997</v>
      </c>
      <c r="C482" s="321">
        <v>429301</v>
      </c>
    </row>
    <row r="483" spans="1:3" x14ac:dyDescent="0.25">
      <c r="A483" s="321">
        <v>429302</v>
      </c>
      <c r="B483" s="320" t="s">
        <v>1998</v>
      </c>
      <c r="C483" s="321">
        <v>429302</v>
      </c>
    </row>
    <row r="484" spans="1:3" x14ac:dyDescent="0.25">
      <c r="A484" s="321">
        <v>429303</v>
      </c>
      <c r="B484" s="320" t="s">
        <v>1999</v>
      </c>
      <c r="C484" s="321">
        <v>429303</v>
      </c>
    </row>
    <row r="485" spans="1:3" x14ac:dyDescent="0.25">
      <c r="A485" s="321">
        <v>429304</v>
      </c>
      <c r="B485" s="320" t="s">
        <v>2000</v>
      </c>
      <c r="C485" s="321">
        <v>429304</v>
      </c>
    </row>
    <row r="486" spans="1:3" x14ac:dyDescent="0.25">
      <c r="A486" s="321">
        <v>429305</v>
      </c>
      <c r="B486" s="320" t="s">
        <v>2001</v>
      </c>
      <c r="C486" s="321">
        <v>429305</v>
      </c>
    </row>
    <row r="487" spans="1:3" x14ac:dyDescent="0.25">
      <c r="A487" s="321">
        <v>429306</v>
      </c>
      <c r="B487" s="320" t="s">
        <v>2002</v>
      </c>
      <c r="C487" s="321">
        <v>429306</v>
      </c>
    </row>
    <row r="488" spans="1:3" x14ac:dyDescent="0.25">
      <c r="A488" s="321">
        <v>429307</v>
      </c>
      <c r="B488" s="320" t="s">
        <v>2003</v>
      </c>
      <c r="C488" s="321">
        <v>429307</v>
      </c>
    </row>
    <row r="489" spans="1:3" x14ac:dyDescent="0.25">
      <c r="A489" s="321">
        <v>429308</v>
      </c>
      <c r="B489" s="320" t="s">
        <v>2004</v>
      </c>
      <c r="C489" s="321">
        <v>429308</v>
      </c>
    </row>
    <row r="490" spans="1:3" x14ac:dyDescent="0.25">
      <c r="A490" s="321">
        <v>429309</v>
      </c>
      <c r="B490" s="320" t="s">
        <v>2005</v>
      </c>
      <c r="C490" s="321">
        <v>429309</v>
      </c>
    </row>
    <row r="491" spans="1:3" x14ac:dyDescent="0.25">
      <c r="A491" s="321">
        <v>429310</v>
      </c>
      <c r="B491" s="320" t="s">
        <v>2006</v>
      </c>
      <c r="C491" s="321">
        <v>429310</v>
      </c>
    </row>
    <row r="492" spans="1:3" x14ac:dyDescent="0.25">
      <c r="A492" s="321">
        <v>429398</v>
      </c>
      <c r="B492" s="320" t="s">
        <v>2007</v>
      </c>
      <c r="C492" s="321">
        <v>429398</v>
      </c>
    </row>
    <row r="493" spans="1:3" ht="22.5" x14ac:dyDescent="0.25">
      <c r="A493" s="321">
        <v>429399</v>
      </c>
      <c r="B493" s="320" t="s">
        <v>2008</v>
      </c>
      <c r="C493" s="321">
        <v>429399</v>
      </c>
    </row>
    <row r="494" spans="1:3" ht="22.5" x14ac:dyDescent="0.25">
      <c r="A494" s="321">
        <v>4294</v>
      </c>
      <c r="B494" s="320" t="s">
        <v>2009</v>
      </c>
      <c r="C494" s="321">
        <v>4294</v>
      </c>
    </row>
    <row r="495" spans="1:3" x14ac:dyDescent="0.25">
      <c r="A495" s="321">
        <v>431101</v>
      </c>
      <c r="B495" s="320" t="s">
        <v>2010</v>
      </c>
      <c r="C495" s="321">
        <v>431101</v>
      </c>
    </row>
    <row r="496" spans="1:3" x14ac:dyDescent="0.25">
      <c r="A496" s="321">
        <v>431102</v>
      </c>
      <c r="B496" s="320" t="s">
        <v>2011</v>
      </c>
      <c r="C496" s="321">
        <v>431102</v>
      </c>
    </row>
    <row r="497" spans="1:3" ht="22.5" x14ac:dyDescent="0.25">
      <c r="A497" s="321">
        <v>4312</v>
      </c>
      <c r="B497" s="320" t="s">
        <v>2012</v>
      </c>
      <c r="C497" s="321">
        <v>4312</v>
      </c>
    </row>
    <row r="498" spans="1:3" ht="22.5" x14ac:dyDescent="0.25">
      <c r="A498" s="321">
        <v>4313</v>
      </c>
      <c r="B498" s="320" t="s">
        <v>2013</v>
      </c>
      <c r="C498" s="321">
        <v>4313</v>
      </c>
    </row>
    <row r="499" spans="1:3" ht="22.5" x14ac:dyDescent="0.25">
      <c r="A499" s="321">
        <v>4314</v>
      </c>
      <c r="B499" s="320" t="s">
        <v>2014</v>
      </c>
      <c r="C499" s="321">
        <v>4314</v>
      </c>
    </row>
    <row r="500" spans="1:3" x14ac:dyDescent="0.25">
      <c r="A500" s="321">
        <v>432101</v>
      </c>
      <c r="B500" s="320" t="s">
        <v>2015</v>
      </c>
      <c r="C500" s="321">
        <v>432101</v>
      </c>
    </row>
    <row r="501" spans="1:3" x14ac:dyDescent="0.25">
      <c r="A501" s="321">
        <v>432201</v>
      </c>
      <c r="B501" s="320" t="s">
        <v>2016</v>
      </c>
      <c r="C501" s="321">
        <v>432201</v>
      </c>
    </row>
    <row r="502" spans="1:3" ht="22.5" x14ac:dyDescent="0.25">
      <c r="A502" s="321">
        <v>4331</v>
      </c>
      <c r="B502" s="320" t="s">
        <v>2017</v>
      </c>
      <c r="C502" s="321">
        <v>4331</v>
      </c>
    </row>
    <row r="503" spans="1:3" ht="22.5" x14ac:dyDescent="0.25">
      <c r="A503" s="321">
        <v>4332</v>
      </c>
      <c r="B503" s="320" t="s">
        <v>2018</v>
      </c>
      <c r="C503" s="321">
        <v>4332</v>
      </c>
    </row>
    <row r="504" spans="1:3" x14ac:dyDescent="0.25">
      <c r="A504" s="321">
        <v>4341</v>
      </c>
      <c r="B504" s="320" t="s">
        <v>2019</v>
      </c>
      <c r="C504" s="321">
        <v>4341</v>
      </c>
    </row>
    <row r="505" spans="1:3" x14ac:dyDescent="0.25">
      <c r="A505" s="321">
        <v>4342</v>
      </c>
      <c r="B505" s="320" t="s">
        <v>2020</v>
      </c>
      <c r="C505" s="321">
        <v>4342</v>
      </c>
    </row>
    <row r="506" spans="1:3" ht="22.5" x14ac:dyDescent="0.25">
      <c r="A506" s="321">
        <v>4351</v>
      </c>
      <c r="B506" s="320" t="s">
        <v>2021</v>
      </c>
      <c r="C506" s="321">
        <v>4351</v>
      </c>
    </row>
    <row r="507" spans="1:3" ht="22.5" x14ac:dyDescent="0.25">
      <c r="A507" s="321">
        <v>4352</v>
      </c>
      <c r="B507" s="320" t="s">
        <v>2022</v>
      </c>
      <c r="C507" s="321">
        <v>4352</v>
      </c>
    </row>
    <row r="508" spans="1:3" x14ac:dyDescent="0.25">
      <c r="A508" s="321">
        <v>436101</v>
      </c>
      <c r="B508" s="320" t="s">
        <v>2023</v>
      </c>
      <c r="C508" s="321">
        <v>436101</v>
      </c>
    </row>
    <row r="509" spans="1:3" x14ac:dyDescent="0.25">
      <c r="A509" s="321">
        <v>436102</v>
      </c>
      <c r="B509" s="320" t="s">
        <v>2024</v>
      </c>
      <c r="C509" s="321">
        <v>436102</v>
      </c>
    </row>
    <row r="510" spans="1:3" ht="22.5" x14ac:dyDescent="0.25">
      <c r="A510" s="321">
        <v>4362</v>
      </c>
      <c r="B510" s="320" t="s">
        <v>2025</v>
      </c>
      <c r="C510" s="321">
        <v>4362</v>
      </c>
    </row>
    <row r="511" spans="1:3" x14ac:dyDescent="0.25">
      <c r="A511" s="321">
        <v>436301</v>
      </c>
      <c r="B511" s="320" t="s">
        <v>2026</v>
      </c>
      <c r="C511" s="321">
        <v>436301</v>
      </c>
    </row>
    <row r="512" spans="1:3" x14ac:dyDescent="0.25">
      <c r="A512" s="321">
        <v>436302</v>
      </c>
      <c r="B512" s="320" t="s">
        <v>2027</v>
      </c>
      <c r="C512" s="321">
        <v>436302</v>
      </c>
    </row>
    <row r="513" spans="1:3" x14ac:dyDescent="0.25">
      <c r="A513" s="321">
        <v>436401</v>
      </c>
      <c r="B513" s="320" t="s">
        <v>2028</v>
      </c>
      <c r="C513" s="321">
        <v>436401</v>
      </c>
    </row>
    <row r="514" spans="1:3" x14ac:dyDescent="0.25">
      <c r="A514" s="321">
        <v>439101</v>
      </c>
      <c r="B514" s="320" t="s">
        <v>2029</v>
      </c>
      <c r="C514" s="321">
        <v>439101</v>
      </c>
    </row>
    <row r="515" spans="1:3" x14ac:dyDescent="0.25">
      <c r="A515" s="321">
        <v>439199</v>
      </c>
      <c r="B515" s="320" t="s">
        <v>2030</v>
      </c>
      <c r="C515" s="321">
        <v>439199</v>
      </c>
    </row>
    <row r="516" spans="1:3" x14ac:dyDescent="0.25">
      <c r="A516" s="321">
        <v>439299</v>
      </c>
      <c r="B516" s="320" t="s">
        <v>2031</v>
      </c>
      <c r="C516" s="321">
        <v>439299</v>
      </c>
    </row>
    <row r="517" spans="1:3" ht="22.5" x14ac:dyDescent="0.25">
      <c r="A517" s="321">
        <v>4393</v>
      </c>
      <c r="B517" s="320" t="s">
        <v>2032</v>
      </c>
      <c r="C517" s="321">
        <v>4393</v>
      </c>
    </row>
    <row r="518" spans="1:3" ht="22.5" x14ac:dyDescent="0.25">
      <c r="A518" s="321">
        <v>4394</v>
      </c>
      <c r="B518" s="320" t="s">
        <v>2033</v>
      </c>
      <c r="C518" s="321">
        <v>4394</v>
      </c>
    </row>
    <row r="519" spans="1:3" ht="22.5" x14ac:dyDescent="0.25">
      <c r="A519" s="321">
        <v>4411</v>
      </c>
      <c r="B519" s="320" t="s">
        <v>2034</v>
      </c>
      <c r="C519" s="321">
        <v>4411</v>
      </c>
    </row>
    <row r="520" spans="1:3" ht="22.5" x14ac:dyDescent="0.25">
      <c r="A520" s="321">
        <v>4412</v>
      </c>
      <c r="B520" s="320" t="s">
        <v>2035</v>
      </c>
      <c r="C520" s="321">
        <v>4412</v>
      </c>
    </row>
    <row r="521" spans="1:3" x14ac:dyDescent="0.25">
      <c r="A521" s="321">
        <v>442101</v>
      </c>
      <c r="B521" s="320" t="s">
        <v>2036</v>
      </c>
      <c r="C521" s="321">
        <v>442101</v>
      </c>
    </row>
    <row r="522" spans="1:3" x14ac:dyDescent="0.25">
      <c r="A522" s="321">
        <v>442201</v>
      </c>
      <c r="B522" s="320" t="s">
        <v>2037</v>
      </c>
      <c r="C522" s="321">
        <v>442201</v>
      </c>
    </row>
    <row r="523" spans="1:3" x14ac:dyDescent="0.25">
      <c r="A523" s="321">
        <v>4431</v>
      </c>
      <c r="B523" s="320" t="s">
        <v>2038</v>
      </c>
      <c r="C523" s="321">
        <v>4431</v>
      </c>
    </row>
    <row r="524" spans="1:3" x14ac:dyDescent="0.25">
      <c r="A524" s="321">
        <v>4432</v>
      </c>
      <c r="B524" s="320" t="s">
        <v>2039</v>
      </c>
      <c r="C524" s="321">
        <v>4432</v>
      </c>
    </row>
    <row r="525" spans="1:3" x14ac:dyDescent="0.25">
      <c r="A525" s="321">
        <v>4441</v>
      </c>
      <c r="B525" s="320" t="s">
        <v>2040</v>
      </c>
      <c r="C525" s="321">
        <v>4441</v>
      </c>
    </row>
    <row r="526" spans="1:3" x14ac:dyDescent="0.25">
      <c r="A526" s="321">
        <v>4442</v>
      </c>
      <c r="B526" s="320" t="s">
        <v>2041</v>
      </c>
      <c r="C526" s="321">
        <v>4442</v>
      </c>
    </row>
    <row r="527" spans="1:3" ht="22.5" x14ac:dyDescent="0.25">
      <c r="A527" s="321">
        <v>4451</v>
      </c>
      <c r="B527" s="320" t="s">
        <v>2042</v>
      </c>
      <c r="C527" s="321">
        <v>4451</v>
      </c>
    </row>
    <row r="528" spans="1:3" ht="22.5" x14ac:dyDescent="0.25">
      <c r="A528" s="321">
        <v>4452</v>
      </c>
      <c r="B528" s="320" t="s">
        <v>2043</v>
      </c>
      <c r="C528" s="321">
        <v>4452</v>
      </c>
    </row>
    <row r="529" spans="1:3" ht="22.5" x14ac:dyDescent="0.25">
      <c r="A529" s="321">
        <v>4461</v>
      </c>
      <c r="B529" s="320" t="s">
        <v>2044</v>
      </c>
      <c r="C529" s="321">
        <v>4461</v>
      </c>
    </row>
    <row r="530" spans="1:3" ht="22.5" x14ac:dyDescent="0.25">
      <c r="A530" s="321">
        <v>4462</v>
      </c>
      <c r="B530" s="320" t="s">
        <v>2045</v>
      </c>
      <c r="C530" s="321">
        <v>4462</v>
      </c>
    </row>
    <row r="531" spans="1:3" x14ac:dyDescent="0.25">
      <c r="A531" s="321">
        <v>4471</v>
      </c>
      <c r="B531" s="320" t="s">
        <v>2046</v>
      </c>
      <c r="C531" s="321">
        <v>4471</v>
      </c>
    </row>
    <row r="532" spans="1:3" x14ac:dyDescent="0.25">
      <c r="A532" s="321">
        <v>4472</v>
      </c>
      <c r="B532" s="320" t="s">
        <v>2047</v>
      </c>
      <c r="C532" s="321">
        <v>4472</v>
      </c>
    </row>
    <row r="533" spans="1:3" x14ac:dyDescent="0.25">
      <c r="A533" s="321">
        <v>449101</v>
      </c>
      <c r="B533" s="320" t="s">
        <v>2048</v>
      </c>
      <c r="C533" s="321">
        <v>449101</v>
      </c>
    </row>
    <row r="534" spans="1:3" x14ac:dyDescent="0.25">
      <c r="A534" s="321">
        <v>449201</v>
      </c>
      <c r="B534" s="320" t="s">
        <v>2049</v>
      </c>
      <c r="C534" s="321">
        <v>449201</v>
      </c>
    </row>
    <row r="535" spans="1:3" ht="22.5" x14ac:dyDescent="0.25">
      <c r="A535" s="321">
        <v>4493</v>
      </c>
      <c r="B535" s="320" t="s">
        <v>2050</v>
      </c>
      <c r="C535" s="321">
        <v>4493</v>
      </c>
    </row>
    <row r="536" spans="1:3" ht="22.5" x14ac:dyDescent="0.25">
      <c r="A536" s="321">
        <v>4494</v>
      </c>
      <c r="B536" s="320" t="s">
        <v>2051</v>
      </c>
      <c r="C536" s="321">
        <v>4494</v>
      </c>
    </row>
    <row r="537" spans="1:3" x14ac:dyDescent="0.25">
      <c r="A537" s="321">
        <v>4511</v>
      </c>
      <c r="B537" s="320" t="s">
        <v>2052</v>
      </c>
      <c r="C537" s="321">
        <v>4511</v>
      </c>
    </row>
    <row r="538" spans="1:3" x14ac:dyDescent="0.25">
      <c r="A538" s="321">
        <v>4512</v>
      </c>
      <c r="B538" s="320" t="s">
        <v>2053</v>
      </c>
      <c r="C538" s="321">
        <v>4512</v>
      </c>
    </row>
    <row r="539" spans="1:3" x14ac:dyDescent="0.25">
      <c r="A539" s="321">
        <v>4521</v>
      </c>
      <c r="B539" s="320" t="s">
        <v>2054</v>
      </c>
      <c r="C539" s="321">
        <v>4521</v>
      </c>
    </row>
    <row r="540" spans="1:3" x14ac:dyDescent="0.25">
      <c r="A540" s="321">
        <v>4522</v>
      </c>
      <c r="B540" s="320" t="s">
        <v>2055</v>
      </c>
      <c r="C540" s="321">
        <v>4522</v>
      </c>
    </row>
    <row r="541" spans="1:3" x14ac:dyDescent="0.25">
      <c r="A541" s="321">
        <v>4530</v>
      </c>
      <c r="B541" s="320" t="s">
        <v>2056</v>
      </c>
      <c r="C541" s="321">
        <v>4530</v>
      </c>
    </row>
    <row r="542" spans="1:3" ht="22.5" x14ac:dyDescent="0.25">
      <c r="A542" s="321">
        <v>4591</v>
      </c>
      <c r="B542" s="320" t="s">
        <v>2057</v>
      </c>
      <c r="C542" s="321">
        <v>4591</v>
      </c>
    </row>
    <row r="543" spans="1:3" ht="22.5" x14ac:dyDescent="0.25">
      <c r="A543" s="321">
        <v>4592</v>
      </c>
      <c r="B543" s="320" t="s">
        <v>2058</v>
      </c>
      <c r="C543" s="321">
        <v>4592</v>
      </c>
    </row>
    <row r="544" spans="1:3" ht="22.5" x14ac:dyDescent="0.25">
      <c r="A544" s="321">
        <v>4593</v>
      </c>
      <c r="B544" s="320" t="s">
        <v>2059</v>
      </c>
      <c r="C544" s="321">
        <v>4593</v>
      </c>
    </row>
    <row r="545" spans="1:3" ht="22.5" x14ac:dyDescent="0.25">
      <c r="A545" s="321">
        <v>4594</v>
      </c>
      <c r="B545" s="320" t="s">
        <v>2060</v>
      </c>
      <c r="C545" s="321">
        <v>4594</v>
      </c>
    </row>
    <row r="546" spans="1:3" ht="33.75" x14ac:dyDescent="0.25">
      <c r="A546" s="321">
        <v>4911</v>
      </c>
      <c r="B546" s="320" t="s">
        <v>2061</v>
      </c>
      <c r="C546" s="321">
        <v>4911</v>
      </c>
    </row>
    <row r="547" spans="1:3" ht="33.75" x14ac:dyDescent="0.25">
      <c r="A547" s="321">
        <v>4912</v>
      </c>
      <c r="B547" s="320" t="s">
        <v>2062</v>
      </c>
      <c r="C547" s="321">
        <v>4912</v>
      </c>
    </row>
    <row r="548" spans="1:3" ht="33.75" x14ac:dyDescent="0.25">
      <c r="A548" s="321">
        <v>4913</v>
      </c>
      <c r="B548" s="320" t="s">
        <v>2063</v>
      </c>
      <c r="C548" s="321">
        <v>4913</v>
      </c>
    </row>
    <row r="549" spans="1:3" ht="33.75" x14ac:dyDescent="0.25">
      <c r="A549" s="321">
        <v>4914</v>
      </c>
      <c r="B549" s="320" t="s">
        <v>2064</v>
      </c>
      <c r="C549" s="321">
        <v>4914</v>
      </c>
    </row>
    <row r="550" spans="1:3" ht="22.5" x14ac:dyDescent="0.25">
      <c r="A550" s="321">
        <v>4915</v>
      </c>
      <c r="B550" s="320" t="s">
        <v>2065</v>
      </c>
      <c r="C550" s="321">
        <v>4915</v>
      </c>
    </row>
    <row r="551" spans="1:3" ht="22.5" x14ac:dyDescent="0.25">
      <c r="A551" s="321">
        <v>4916</v>
      </c>
      <c r="B551" s="320" t="s">
        <v>2066</v>
      </c>
      <c r="C551" s="321">
        <v>4916</v>
      </c>
    </row>
    <row r="552" spans="1:3" ht="22.5" x14ac:dyDescent="0.25">
      <c r="A552" s="321">
        <v>4917</v>
      </c>
      <c r="B552" s="320" t="s">
        <v>2067</v>
      </c>
      <c r="C552" s="321">
        <v>4917</v>
      </c>
    </row>
    <row r="553" spans="1:3" ht="22.5" x14ac:dyDescent="0.25">
      <c r="A553" s="321">
        <v>4918</v>
      </c>
      <c r="B553" s="320" t="s">
        <v>2068</v>
      </c>
      <c r="C553" s="321">
        <v>4918</v>
      </c>
    </row>
    <row r="554" spans="1:3" x14ac:dyDescent="0.25">
      <c r="A554" s="321">
        <v>4920</v>
      </c>
      <c r="B554" s="320" t="s">
        <v>2069</v>
      </c>
      <c r="C554" s="321">
        <v>4920</v>
      </c>
    </row>
    <row r="555" spans="1:3" ht="22.5" x14ac:dyDescent="0.25">
      <c r="A555" s="321">
        <v>4931</v>
      </c>
      <c r="B555" s="320" t="s">
        <v>2070</v>
      </c>
      <c r="C555" s="321">
        <v>4931</v>
      </c>
    </row>
    <row r="556" spans="1:3" ht="33.75" x14ac:dyDescent="0.25">
      <c r="A556" s="321">
        <v>4932</v>
      </c>
      <c r="B556" s="320" t="s">
        <v>2071</v>
      </c>
      <c r="C556" s="321">
        <v>4932</v>
      </c>
    </row>
    <row r="557" spans="1:3" ht="22.5" x14ac:dyDescent="0.25">
      <c r="A557" s="321">
        <v>4933</v>
      </c>
      <c r="B557" s="320" t="s">
        <v>2072</v>
      </c>
      <c r="C557" s="321">
        <v>4933</v>
      </c>
    </row>
    <row r="558" spans="1:3" ht="33.75" x14ac:dyDescent="0.25">
      <c r="A558" s="321">
        <v>4934</v>
      </c>
      <c r="B558" s="320" t="s">
        <v>2073</v>
      </c>
      <c r="C558" s="321">
        <v>4934</v>
      </c>
    </row>
    <row r="559" spans="1:3" ht="22.5" x14ac:dyDescent="0.25">
      <c r="A559" s="321">
        <v>4935</v>
      </c>
      <c r="B559" s="320" t="s">
        <v>2074</v>
      </c>
      <c r="C559" s="321">
        <v>4935</v>
      </c>
    </row>
    <row r="560" spans="1:3" ht="33.75" x14ac:dyDescent="0.25">
      <c r="A560" s="321">
        <v>4936</v>
      </c>
      <c r="B560" s="320" t="s">
        <v>2075</v>
      </c>
      <c r="C560" s="321">
        <v>4936</v>
      </c>
    </row>
    <row r="561" spans="1:3" ht="22.5" x14ac:dyDescent="0.25">
      <c r="A561" s="321">
        <v>4937</v>
      </c>
      <c r="B561" s="320" t="s">
        <v>2076</v>
      </c>
      <c r="C561" s="321">
        <v>4937</v>
      </c>
    </row>
    <row r="562" spans="1:3" ht="33.75" x14ac:dyDescent="0.25">
      <c r="A562" s="321">
        <v>4938</v>
      </c>
      <c r="B562" s="320" t="s">
        <v>2077</v>
      </c>
      <c r="C562" s="321">
        <v>4938</v>
      </c>
    </row>
    <row r="563" spans="1:3" x14ac:dyDescent="0.25">
      <c r="A563" s="321">
        <v>1101001</v>
      </c>
      <c r="B563" s="320" t="s">
        <v>2078</v>
      </c>
      <c r="C563" s="321">
        <v>1101001</v>
      </c>
    </row>
    <row r="564" spans="1:3" x14ac:dyDescent="0.25">
      <c r="A564" s="321">
        <v>1101002</v>
      </c>
      <c r="B564" s="320" t="s">
        <v>2079</v>
      </c>
      <c r="C564" s="321">
        <v>1101002</v>
      </c>
    </row>
    <row r="565" spans="1:3" x14ac:dyDescent="0.25">
      <c r="A565" s="321">
        <v>1101003</v>
      </c>
      <c r="B565" s="320" t="s">
        <v>2080</v>
      </c>
      <c r="C565" s="321">
        <v>1101003</v>
      </c>
    </row>
    <row r="566" spans="1:3" x14ac:dyDescent="0.25">
      <c r="A566" s="321">
        <v>1101004</v>
      </c>
      <c r="B566" s="320" t="s">
        <v>2081</v>
      </c>
      <c r="C566" s="321">
        <v>1101004</v>
      </c>
    </row>
    <row r="567" spans="1:3" x14ac:dyDescent="0.25">
      <c r="A567" s="321">
        <v>1102001</v>
      </c>
      <c r="B567" s="320" t="s">
        <v>2082</v>
      </c>
      <c r="C567" s="321">
        <v>1102001</v>
      </c>
    </row>
    <row r="568" spans="1:3" x14ac:dyDescent="0.25">
      <c r="A568" s="321">
        <v>1103001</v>
      </c>
      <c r="B568" s="320" t="s">
        <v>2083</v>
      </c>
      <c r="C568" s="321">
        <v>1103001</v>
      </c>
    </row>
    <row r="569" spans="1:3" x14ac:dyDescent="0.25">
      <c r="A569" s="321">
        <v>1104001</v>
      </c>
      <c r="B569" s="320" t="s">
        <v>2084</v>
      </c>
      <c r="C569" s="321">
        <v>1104001</v>
      </c>
    </row>
    <row r="570" spans="1:3" x14ac:dyDescent="0.25">
      <c r="A570" s="321">
        <v>1105001</v>
      </c>
      <c r="B570" s="320" t="s">
        <v>2085</v>
      </c>
      <c r="C570" s="321">
        <v>1105001</v>
      </c>
    </row>
    <row r="571" spans="1:3" x14ac:dyDescent="0.25">
      <c r="A571" s="321">
        <v>1201001</v>
      </c>
      <c r="B571" s="320" t="s">
        <v>2086</v>
      </c>
      <c r="C571" s="321">
        <v>1201001</v>
      </c>
    </row>
    <row r="572" spans="1:3" x14ac:dyDescent="0.25">
      <c r="A572" s="321">
        <v>1202001</v>
      </c>
      <c r="B572" s="320" t="s">
        <v>2087</v>
      </c>
      <c r="C572" s="321">
        <v>1202001</v>
      </c>
    </row>
    <row r="573" spans="1:3" x14ac:dyDescent="0.25">
      <c r="A573" s="321">
        <v>1202002</v>
      </c>
      <c r="B573" s="320" t="s">
        <v>2088</v>
      </c>
      <c r="C573" s="321">
        <v>1202002</v>
      </c>
    </row>
    <row r="574" spans="1:3" x14ac:dyDescent="0.25">
      <c r="A574" s="321">
        <v>1202003</v>
      </c>
      <c r="B574" s="320" t="s">
        <v>2089</v>
      </c>
      <c r="C574" s="321">
        <v>1202003</v>
      </c>
    </row>
    <row r="575" spans="1:3" x14ac:dyDescent="0.25">
      <c r="A575" s="321">
        <v>1203001</v>
      </c>
      <c r="B575" s="320" t="s">
        <v>2090</v>
      </c>
      <c r="C575" s="321">
        <v>1203001</v>
      </c>
    </row>
    <row r="576" spans="1:3" x14ac:dyDescent="0.25">
      <c r="A576" s="321">
        <v>1300001</v>
      </c>
      <c r="B576" s="320" t="s">
        <v>2091</v>
      </c>
      <c r="C576" s="321">
        <v>1300001</v>
      </c>
    </row>
    <row r="577" spans="1:3" x14ac:dyDescent="0.25">
      <c r="A577" s="321">
        <v>1300002</v>
      </c>
      <c r="B577" s="320" t="s">
        <v>2092</v>
      </c>
      <c r="C577" s="321">
        <v>1300002</v>
      </c>
    </row>
    <row r="578" spans="1:3" x14ac:dyDescent="0.25">
      <c r="A578" s="321">
        <v>1410101</v>
      </c>
      <c r="B578" s="320" t="s">
        <v>2093</v>
      </c>
      <c r="C578" s="321">
        <v>1410101</v>
      </c>
    </row>
    <row r="579" spans="1:3" x14ac:dyDescent="0.25">
      <c r="A579" s="321">
        <v>1410201</v>
      </c>
      <c r="B579" s="320" t="s">
        <v>2094</v>
      </c>
      <c r="C579" s="321">
        <v>1410201</v>
      </c>
    </row>
    <row r="580" spans="1:3" x14ac:dyDescent="0.25">
      <c r="A580" s="321">
        <v>1421001</v>
      </c>
      <c r="B580" s="320" t="s">
        <v>2095</v>
      </c>
      <c r="C580" s="321">
        <v>1421001</v>
      </c>
    </row>
    <row r="581" spans="1:3" x14ac:dyDescent="0.25">
      <c r="A581" s="321">
        <v>1422001</v>
      </c>
      <c r="B581" s="320" t="s">
        <v>2096</v>
      </c>
      <c r="C581" s="321">
        <v>1422001</v>
      </c>
    </row>
    <row r="582" spans="1:3" x14ac:dyDescent="0.25">
      <c r="A582" s="321">
        <v>1423001</v>
      </c>
      <c r="B582" s="320" t="s">
        <v>2097</v>
      </c>
      <c r="C582" s="321">
        <v>1423001</v>
      </c>
    </row>
    <row r="583" spans="1:3" x14ac:dyDescent="0.25">
      <c r="A583" s="321">
        <v>1423099</v>
      </c>
      <c r="B583" s="320" t="s">
        <v>2098</v>
      </c>
      <c r="C583" s="321">
        <v>1423099</v>
      </c>
    </row>
    <row r="584" spans="1:3" x14ac:dyDescent="0.25">
      <c r="A584" s="321">
        <v>1424101</v>
      </c>
      <c r="B584" s="320" t="s">
        <v>2099</v>
      </c>
      <c r="C584" s="321">
        <v>1424101</v>
      </c>
    </row>
    <row r="585" spans="1:3" x14ac:dyDescent="0.25">
      <c r="A585" s="321">
        <v>1424201</v>
      </c>
      <c r="B585" s="320" t="s">
        <v>2100</v>
      </c>
      <c r="C585" s="321">
        <v>1424201</v>
      </c>
    </row>
    <row r="586" spans="1:3" ht="22.5" x14ac:dyDescent="0.25">
      <c r="A586" s="321">
        <v>1424202</v>
      </c>
      <c r="B586" s="320" t="s">
        <v>2101</v>
      </c>
      <c r="C586" s="321">
        <v>1424202</v>
      </c>
    </row>
    <row r="587" spans="1:3" x14ac:dyDescent="0.25">
      <c r="A587" s="321">
        <v>1424203</v>
      </c>
      <c r="B587" s="320" t="s">
        <v>2102</v>
      </c>
      <c r="C587" s="321">
        <v>1424203</v>
      </c>
    </row>
    <row r="588" spans="1:3" x14ac:dyDescent="0.25">
      <c r="A588" s="321">
        <v>1429001</v>
      </c>
      <c r="B588" s="320" t="s">
        <v>2103</v>
      </c>
      <c r="C588" s="321">
        <v>1429001</v>
      </c>
    </row>
    <row r="589" spans="1:3" x14ac:dyDescent="0.25">
      <c r="A589" s="321">
        <v>1429002</v>
      </c>
      <c r="B589" s="320" t="s">
        <v>2104</v>
      </c>
      <c r="C589" s="321">
        <v>1429002</v>
      </c>
    </row>
    <row r="590" spans="1:3" x14ac:dyDescent="0.25">
      <c r="A590" s="321">
        <v>1429003</v>
      </c>
      <c r="B590" s="320" t="s">
        <v>2105</v>
      </c>
      <c r="C590" s="321">
        <v>1429003</v>
      </c>
    </row>
    <row r="591" spans="1:3" x14ac:dyDescent="0.25">
      <c r="A591" s="321">
        <v>1429004</v>
      </c>
      <c r="B591" s="320" t="s">
        <v>2106</v>
      </c>
      <c r="C591" s="321">
        <v>1429004</v>
      </c>
    </row>
    <row r="592" spans="1:3" x14ac:dyDescent="0.25">
      <c r="A592" s="321">
        <v>1429005</v>
      </c>
      <c r="B592" s="320" t="s">
        <v>2107</v>
      </c>
      <c r="C592" s="321">
        <v>1429005</v>
      </c>
    </row>
    <row r="593" spans="1:3" x14ac:dyDescent="0.25">
      <c r="A593" s="321">
        <v>1429006</v>
      </c>
      <c r="B593" s="320" t="s">
        <v>2108</v>
      </c>
      <c r="C593" s="321">
        <v>1429006</v>
      </c>
    </row>
    <row r="594" spans="1:3" x14ac:dyDescent="0.25">
      <c r="A594" s="321">
        <v>1429007</v>
      </c>
      <c r="B594" s="320" t="s">
        <v>2109</v>
      </c>
      <c r="C594" s="321">
        <v>1429007</v>
      </c>
    </row>
    <row r="595" spans="1:3" x14ac:dyDescent="0.25">
      <c r="A595" s="321">
        <v>1429008</v>
      </c>
      <c r="B595" s="320" t="s">
        <v>2110</v>
      </c>
      <c r="C595" s="321">
        <v>1429008</v>
      </c>
    </row>
    <row r="596" spans="1:3" x14ac:dyDescent="0.25">
      <c r="A596" s="321">
        <v>1429009</v>
      </c>
      <c r="B596" s="320" t="s">
        <v>2111</v>
      </c>
      <c r="C596" s="321">
        <v>1429009</v>
      </c>
    </row>
    <row r="597" spans="1:3" x14ac:dyDescent="0.25">
      <c r="A597" s="321">
        <v>1429010</v>
      </c>
      <c r="B597" s="320" t="s">
        <v>2112</v>
      </c>
      <c r="C597" s="321">
        <v>1429010</v>
      </c>
    </row>
    <row r="598" spans="1:3" x14ac:dyDescent="0.25">
      <c r="A598" s="321">
        <v>1429011</v>
      </c>
      <c r="B598" s="320" t="s">
        <v>2113</v>
      </c>
      <c r="C598" s="321">
        <v>1429011</v>
      </c>
    </row>
    <row r="599" spans="1:3" x14ac:dyDescent="0.25">
      <c r="A599" s="321">
        <v>1429012</v>
      </c>
      <c r="B599" s="320" t="s">
        <v>2114</v>
      </c>
      <c r="C599" s="321">
        <v>1429012</v>
      </c>
    </row>
    <row r="600" spans="1:3" x14ac:dyDescent="0.25">
      <c r="A600" s="321">
        <v>1429013</v>
      </c>
      <c r="B600" s="320" t="s">
        <v>2115</v>
      </c>
      <c r="C600" s="321">
        <v>1429013</v>
      </c>
    </row>
    <row r="601" spans="1:3" x14ac:dyDescent="0.25">
      <c r="A601" s="321">
        <v>1429014</v>
      </c>
      <c r="B601" s="320" t="s">
        <v>2116</v>
      </c>
      <c r="C601" s="321">
        <v>1429014</v>
      </c>
    </row>
    <row r="602" spans="1:3" x14ac:dyDescent="0.25">
      <c r="A602" s="321">
        <v>1429015</v>
      </c>
      <c r="B602" s="320" t="s">
        <v>2117</v>
      </c>
      <c r="C602" s="321">
        <v>1429015</v>
      </c>
    </row>
    <row r="603" spans="1:3" x14ac:dyDescent="0.25">
      <c r="A603" s="321">
        <v>1429099</v>
      </c>
      <c r="B603" s="320" t="s">
        <v>2118</v>
      </c>
      <c r="C603" s="321">
        <v>1429099</v>
      </c>
    </row>
    <row r="604" spans="1:3" x14ac:dyDescent="0.25">
      <c r="A604" s="321">
        <v>1511001</v>
      </c>
      <c r="B604" s="320" t="s">
        <v>2119</v>
      </c>
      <c r="C604" s="321">
        <v>1511001</v>
      </c>
    </row>
    <row r="605" spans="1:3" x14ac:dyDescent="0.25">
      <c r="A605" s="321">
        <v>1512001</v>
      </c>
      <c r="B605" s="320" t="s">
        <v>2120</v>
      </c>
      <c r="C605" s="321">
        <v>1512001</v>
      </c>
    </row>
    <row r="606" spans="1:3" x14ac:dyDescent="0.25">
      <c r="A606" s="321">
        <v>1512002</v>
      </c>
      <c r="B606" s="320" t="s">
        <v>2121</v>
      </c>
      <c r="C606" s="321">
        <v>1512002</v>
      </c>
    </row>
    <row r="607" spans="1:3" x14ac:dyDescent="0.25">
      <c r="A607" s="321">
        <v>1512003</v>
      </c>
      <c r="B607" s="320" t="s">
        <v>2122</v>
      </c>
      <c r="C607" s="321">
        <v>1512003</v>
      </c>
    </row>
    <row r="608" spans="1:3" x14ac:dyDescent="0.25">
      <c r="A608" s="321">
        <v>1512004</v>
      </c>
      <c r="B608" s="320" t="s">
        <v>2123</v>
      </c>
      <c r="C608" s="321">
        <v>1512004</v>
      </c>
    </row>
    <row r="609" spans="1:3" x14ac:dyDescent="0.25">
      <c r="A609" s="321">
        <v>1512005</v>
      </c>
      <c r="B609" s="320" t="s">
        <v>2124</v>
      </c>
      <c r="C609" s="321">
        <v>1512005</v>
      </c>
    </row>
    <row r="610" spans="1:3" ht="22.5" x14ac:dyDescent="0.25">
      <c r="A610" s="321">
        <v>1512098</v>
      </c>
      <c r="B610" s="320" t="s">
        <v>2125</v>
      </c>
      <c r="C610" s="321">
        <v>1512098</v>
      </c>
    </row>
    <row r="611" spans="1:3" x14ac:dyDescent="0.25">
      <c r="A611" s="321">
        <v>1512099</v>
      </c>
      <c r="B611" s="320" t="s">
        <v>2126</v>
      </c>
      <c r="C611" s="321">
        <v>1512099</v>
      </c>
    </row>
    <row r="612" spans="1:3" x14ac:dyDescent="0.25">
      <c r="A612" s="321">
        <v>1513001</v>
      </c>
      <c r="B612" s="320" t="s">
        <v>2127</v>
      </c>
      <c r="C612" s="321">
        <v>1513001</v>
      </c>
    </row>
    <row r="613" spans="1:3" x14ac:dyDescent="0.25">
      <c r="A613" s="321">
        <v>1513002</v>
      </c>
      <c r="B613" s="320" t="s">
        <v>2128</v>
      </c>
      <c r="C613" s="321">
        <v>1513002</v>
      </c>
    </row>
    <row r="614" spans="1:3" x14ac:dyDescent="0.25">
      <c r="A614" s="321">
        <v>1513003</v>
      </c>
      <c r="B614" s="320" t="s">
        <v>2129</v>
      </c>
      <c r="C614" s="321">
        <v>1513003</v>
      </c>
    </row>
    <row r="615" spans="1:3" x14ac:dyDescent="0.25">
      <c r="A615" s="321">
        <v>1513004</v>
      </c>
      <c r="B615" s="320" t="s">
        <v>2130</v>
      </c>
      <c r="C615" s="321">
        <v>1513004</v>
      </c>
    </row>
    <row r="616" spans="1:3" x14ac:dyDescent="0.25">
      <c r="A616" s="321">
        <v>1513099</v>
      </c>
      <c r="B616" s="320" t="s">
        <v>2131</v>
      </c>
      <c r="C616" s="321">
        <v>1513099</v>
      </c>
    </row>
    <row r="617" spans="1:3" x14ac:dyDescent="0.25">
      <c r="A617" s="321">
        <v>1521001</v>
      </c>
      <c r="B617" s="320" t="s">
        <v>2132</v>
      </c>
      <c r="C617" s="321">
        <v>1521001</v>
      </c>
    </row>
    <row r="618" spans="1:3" x14ac:dyDescent="0.25">
      <c r="A618" s="321">
        <v>1521002</v>
      </c>
      <c r="B618" s="320" t="s">
        <v>2133</v>
      </c>
      <c r="C618" s="321">
        <v>1521002</v>
      </c>
    </row>
    <row r="619" spans="1:3" x14ac:dyDescent="0.25">
      <c r="A619" s="321">
        <v>1522001</v>
      </c>
      <c r="B619" s="320" t="s">
        <v>2134</v>
      </c>
      <c r="C619" s="321">
        <v>1522001</v>
      </c>
    </row>
    <row r="620" spans="1:3" x14ac:dyDescent="0.25">
      <c r="A620" s="321">
        <v>1522002</v>
      </c>
      <c r="B620" s="320" t="s">
        <v>2135</v>
      </c>
      <c r="C620" s="321">
        <v>1522002</v>
      </c>
    </row>
    <row r="621" spans="1:3" x14ac:dyDescent="0.25">
      <c r="A621" s="321">
        <v>1522003</v>
      </c>
      <c r="B621" s="320" t="s">
        <v>2136</v>
      </c>
      <c r="C621" s="321">
        <v>1522003</v>
      </c>
    </row>
    <row r="622" spans="1:3" x14ac:dyDescent="0.25">
      <c r="A622" s="321">
        <v>1531101</v>
      </c>
      <c r="B622" s="320" t="s">
        <v>2137</v>
      </c>
      <c r="C622" s="321">
        <v>1531101</v>
      </c>
    </row>
    <row r="623" spans="1:3" x14ac:dyDescent="0.25">
      <c r="A623" s="321">
        <v>1531102</v>
      </c>
      <c r="B623" s="320" t="s">
        <v>2138</v>
      </c>
      <c r="C623" s="321">
        <v>1531102</v>
      </c>
    </row>
    <row r="624" spans="1:3" x14ac:dyDescent="0.25">
      <c r="A624" s="321">
        <v>1531103</v>
      </c>
      <c r="B624" s="320" t="s">
        <v>2139</v>
      </c>
      <c r="C624" s="321">
        <v>1531103</v>
      </c>
    </row>
    <row r="625" spans="1:3" x14ac:dyDescent="0.25">
      <c r="A625" s="321">
        <v>1531201</v>
      </c>
      <c r="B625" s="320" t="s">
        <v>2140</v>
      </c>
      <c r="C625" s="321">
        <v>1531201</v>
      </c>
    </row>
    <row r="626" spans="1:3" x14ac:dyDescent="0.25">
      <c r="A626" s="321">
        <v>1531202</v>
      </c>
      <c r="B626" s="320" t="s">
        <v>2141</v>
      </c>
      <c r="C626" s="321">
        <v>1531202</v>
      </c>
    </row>
    <row r="627" spans="1:3" ht="22.5" x14ac:dyDescent="0.25">
      <c r="A627" s="321">
        <v>1531301</v>
      </c>
      <c r="B627" s="320" t="s">
        <v>2142</v>
      </c>
      <c r="C627" s="321">
        <v>1531301</v>
      </c>
    </row>
    <row r="628" spans="1:3" x14ac:dyDescent="0.25">
      <c r="A628" s="321">
        <v>1532001</v>
      </c>
      <c r="B628" s="320" t="s">
        <v>2143</v>
      </c>
      <c r="C628" s="321">
        <v>1532001</v>
      </c>
    </row>
    <row r="629" spans="1:3" x14ac:dyDescent="0.25">
      <c r="A629" s="321">
        <v>1532002</v>
      </c>
      <c r="B629" s="320" t="s">
        <v>2144</v>
      </c>
      <c r="C629" s="321">
        <v>1532002</v>
      </c>
    </row>
    <row r="630" spans="1:3" x14ac:dyDescent="0.25">
      <c r="A630" s="321">
        <v>1532003</v>
      </c>
      <c r="B630" s="320" t="s">
        <v>2145</v>
      </c>
      <c r="C630" s="321">
        <v>1532003</v>
      </c>
    </row>
    <row r="631" spans="1:3" x14ac:dyDescent="0.25">
      <c r="A631" s="321">
        <v>1532004</v>
      </c>
      <c r="B631" s="320" t="s">
        <v>2146</v>
      </c>
      <c r="C631" s="321">
        <v>1532004</v>
      </c>
    </row>
    <row r="632" spans="1:3" x14ac:dyDescent="0.25">
      <c r="A632" s="321">
        <v>1532005</v>
      </c>
      <c r="B632" s="320" t="s">
        <v>2147</v>
      </c>
      <c r="C632" s="321">
        <v>1532005</v>
      </c>
    </row>
    <row r="633" spans="1:3" x14ac:dyDescent="0.25">
      <c r="A633" s="321">
        <v>1532006</v>
      </c>
      <c r="B633" s="320" t="s">
        <v>2148</v>
      </c>
      <c r="C633" s="321">
        <v>1532006</v>
      </c>
    </row>
    <row r="634" spans="1:3" x14ac:dyDescent="0.25">
      <c r="A634" s="321">
        <v>1532007</v>
      </c>
      <c r="B634" s="320" t="s">
        <v>2149</v>
      </c>
      <c r="C634" s="321">
        <v>1532007</v>
      </c>
    </row>
    <row r="635" spans="1:3" x14ac:dyDescent="0.25">
      <c r="A635" s="321">
        <v>1532008</v>
      </c>
      <c r="B635" s="320" t="s">
        <v>2150</v>
      </c>
      <c r="C635" s="321">
        <v>1532008</v>
      </c>
    </row>
    <row r="636" spans="1:3" ht="22.5" x14ac:dyDescent="0.25">
      <c r="A636" s="321">
        <v>1532099</v>
      </c>
      <c r="B636" s="320" t="s">
        <v>2151</v>
      </c>
      <c r="C636" s="321">
        <v>1532099</v>
      </c>
    </row>
    <row r="637" spans="1:3" x14ac:dyDescent="0.25">
      <c r="A637" s="321">
        <v>1533001</v>
      </c>
      <c r="B637" s="320" t="s">
        <v>2152</v>
      </c>
      <c r="C637" s="321">
        <v>1533001</v>
      </c>
    </row>
    <row r="638" spans="1:3" x14ac:dyDescent="0.25">
      <c r="A638" s="321">
        <v>1540101</v>
      </c>
      <c r="B638" s="320" t="s">
        <v>2153</v>
      </c>
      <c r="C638" s="321">
        <v>1540101</v>
      </c>
    </row>
    <row r="639" spans="1:3" x14ac:dyDescent="0.25">
      <c r="A639" s="321">
        <v>1540102</v>
      </c>
      <c r="B639" s="320" t="s">
        <v>2154</v>
      </c>
      <c r="C639" s="321">
        <v>1540102</v>
      </c>
    </row>
    <row r="640" spans="1:3" x14ac:dyDescent="0.25">
      <c r="A640" s="321">
        <v>1540201</v>
      </c>
      <c r="B640" s="320" t="s">
        <v>2155</v>
      </c>
      <c r="C640" s="321">
        <v>1540201</v>
      </c>
    </row>
    <row r="641" spans="1:3" x14ac:dyDescent="0.25">
      <c r="A641" s="321">
        <v>1540202</v>
      </c>
      <c r="B641" s="320" t="s">
        <v>2156</v>
      </c>
      <c r="C641" s="321">
        <v>1540202</v>
      </c>
    </row>
    <row r="642" spans="1:3" x14ac:dyDescent="0.25">
      <c r="A642" s="321">
        <v>1540203</v>
      </c>
      <c r="B642" s="320" t="s">
        <v>2157</v>
      </c>
      <c r="C642" s="321">
        <v>1540203</v>
      </c>
    </row>
    <row r="643" spans="1:3" x14ac:dyDescent="0.25">
      <c r="A643" s="321">
        <v>1540301</v>
      </c>
      <c r="B643" s="320" t="s">
        <v>2158</v>
      </c>
      <c r="C643" s="321">
        <v>1540301</v>
      </c>
    </row>
    <row r="644" spans="1:3" x14ac:dyDescent="0.25">
      <c r="A644" s="321">
        <v>1540302</v>
      </c>
      <c r="B644" s="320" t="s">
        <v>2159</v>
      </c>
      <c r="C644" s="321">
        <v>1540302</v>
      </c>
    </row>
    <row r="645" spans="1:3" x14ac:dyDescent="0.25">
      <c r="A645" s="321">
        <v>1611001</v>
      </c>
      <c r="B645" s="320" t="s">
        <v>2160</v>
      </c>
      <c r="C645" s="321">
        <v>1611001</v>
      </c>
    </row>
    <row r="646" spans="1:3" x14ac:dyDescent="0.25">
      <c r="A646" s="321">
        <v>1611002</v>
      </c>
      <c r="B646" s="320" t="s">
        <v>2161</v>
      </c>
      <c r="C646" s="321">
        <v>1611002</v>
      </c>
    </row>
    <row r="647" spans="1:3" x14ac:dyDescent="0.25">
      <c r="A647" s="321">
        <v>1611003</v>
      </c>
      <c r="B647" s="320" t="s">
        <v>2162</v>
      </c>
      <c r="C647" s="321">
        <v>1611003</v>
      </c>
    </row>
    <row r="648" spans="1:3" x14ac:dyDescent="0.25">
      <c r="A648" s="321">
        <v>1612001</v>
      </c>
      <c r="B648" s="320" t="s">
        <v>2163</v>
      </c>
      <c r="C648" s="321">
        <v>1612001</v>
      </c>
    </row>
    <row r="649" spans="1:3" x14ac:dyDescent="0.25">
      <c r="A649" s="321">
        <v>1619101</v>
      </c>
      <c r="B649" s="320" t="s">
        <v>2164</v>
      </c>
      <c r="C649" s="321">
        <v>1619101</v>
      </c>
    </row>
    <row r="650" spans="1:3" x14ac:dyDescent="0.25">
      <c r="A650" s="321">
        <v>1619901</v>
      </c>
      <c r="B650" s="320" t="s">
        <v>2165</v>
      </c>
      <c r="C650" s="321">
        <v>1619901</v>
      </c>
    </row>
    <row r="651" spans="1:3" x14ac:dyDescent="0.25">
      <c r="A651" s="321">
        <v>1619902</v>
      </c>
      <c r="B651" s="320" t="s">
        <v>2166</v>
      </c>
      <c r="C651" s="321">
        <v>1619902</v>
      </c>
    </row>
    <row r="652" spans="1:3" x14ac:dyDescent="0.25">
      <c r="A652" s="321">
        <v>1619903</v>
      </c>
      <c r="B652" s="320" t="s">
        <v>2167</v>
      </c>
      <c r="C652" s="321">
        <v>1619903</v>
      </c>
    </row>
    <row r="653" spans="1:3" x14ac:dyDescent="0.25">
      <c r="A653" s="321">
        <v>1619904</v>
      </c>
      <c r="B653" s="320" t="s">
        <v>2168</v>
      </c>
      <c r="C653" s="321">
        <v>1619904</v>
      </c>
    </row>
    <row r="654" spans="1:3" x14ac:dyDescent="0.25">
      <c r="A654" s="321">
        <v>1619905</v>
      </c>
      <c r="B654" s="320" t="s">
        <v>2169</v>
      </c>
      <c r="C654" s="321">
        <v>1619905</v>
      </c>
    </row>
    <row r="655" spans="1:3" x14ac:dyDescent="0.25">
      <c r="A655" s="321">
        <v>1619906</v>
      </c>
      <c r="B655" s="320" t="s">
        <v>2170</v>
      </c>
      <c r="C655" s="321">
        <v>1619906</v>
      </c>
    </row>
    <row r="656" spans="1:3" x14ac:dyDescent="0.25">
      <c r="A656" s="321">
        <v>1619907</v>
      </c>
      <c r="B656" s="320" t="s">
        <v>2171</v>
      </c>
      <c r="C656" s="321">
        <v>1619907</v>
      </c>
    </row>
    <row r="657" spans="1:3" x14ac:dyDescent="0.25">
      <c r="A657" s="321">
        <v>1619908</v>
      </c>
      <c r="B657" s="320" t="s">
        <v>2172</v>
      </c>
      <c r="C657" s="321">
        <v>1619908</v>
      </c>
    </row>
    <row r="658" spans="1:3" x14ac:dyDescent="0.25">
      <c r="A658" s="321">
        <v>1619909</v>
      </c>
      <c r="B658" s="320" t="s">
        <v>2173</v>
      </c>
      <c r="C658" s="321">
        <v>1619909</v>
      </c>
    </row>
    <row r="659" spans="1:3" x14ac:dyDescent="0.25">
      <c r="A659" s="321">
        <v>1619910</v>
      </c>
      <c r="B659" s="320" t="s">
        <v>2174</v>
      </c>
      <c r="C659" s="321">
        <v>1619910</v>
      </c>
    </row>
    <row r="660" spans="1:3" x14ac:dyDescent="0.25">
      <c r="A660" s="321">
        <v>1620101</v>
      </c>
      <c r="B660" s="320" t="s">
        <v>2175</v>
      </c>
      <c r="C660" s="321">
        <v>1620101</v>
      </c>
    </row>
    <row r="661" spans="1:3" x14ac:dyDescent="0.25">
      <c r="A661" s="321">
        <v>1620102</v>
      </c>
      <c r="B661" s="320" t="s">
        <v>2176</v>
      </c>
      <c r="C661" s="321">
        <v>1620102</v>
      </c>
    </row>
    <row r="662" spans="1:3" x14ac:dyDescent="0.25">
      <c r="A662" s="321">
        <v>1620103</v>
      </c>
      <c r="B662" s="320" t="s">
        <v>2177</v>
      </c>
      <c r="C662" s="321">
        <v>1620103</v>
      </c>
    </row>
    <row r="663" spans="1:3" x14ac:dyDescent="0.25">
      <c r="A663" s="321">
        <v>1620201</v>
      </c>
      <c r="B663" s="320" t="s">
        <v>2178</v>
      </c>
      <c r="C663" s="321">
        <v>1620201</v>
      </c>
    </row>
    <row r="664" spans="1:3" x14ac:dyDescent="0.25">
      <c r="A664" s="321">
        <v>1620202</v>
      </c>
      <c r="B664" s="320" t="s">
        <v>2179</v>
      </c>
      <c r="C664" s="321">
        <v>1620202</v>
      </c>
    </row>
    <row r="665" spans="1:3" x14ac:dyDescent="0.25">
      <c r="A665" s="321">
        <v>1620301</v>
      </c>
      <c r="B665" s="320" t="s">
        <v>2180</v>
      </c>
      <c r="C665" s="321">
        <v>1620301</v>
      </c>
    </row>
    <row r="666" spans="1:3" x14ac:dyDescent="0.25">
      <c r="A666" s="321">
        <v>1620302</v>
      </c>
      <c r="B666" s="320" t="s">
        <v>2181</v>
      </c>
      <c r="C666" s="321">
        <v>1620302</v>
      </c>
    </row>
    <row r="667" spans="1:3" x14ac:dyDescent="0.25">
      <c r="A667" s="321">
        <v>1620303</v>
      </c>
      <c r="B667" s="320" t="s">
        <v>2182</v>
      </c>
      <c r="C667" s="321">
        <v>1620303</v>
      </c>
    </row>
    <row r="668" spans="1:3" x14ac:dyDescent="0.25">
      <c r="A668" s="321">
        <v>1631001</v>
      </c>
      <c r="B668" s="320" t="s">
        <v>2183</v>
      </c>
      <c r="C668" s="321">
        <v>1631001</v>
      </c>
    </row>
    <row r="669" spans="1:3" x14ac:dyDescent="0.25">
      <c r="A669" s="321">
        <v>1632198</v>
      </c>
      <c r="B669" s="320" t="s">
        <v>2184</v>
      </c>
      <c r="C669" s="321">
        <v>1632198</v>
      </c>
    </row>
    <row r="670" spans="1:3" x14ac:dyDescent="0.25">
      <c r="A670" s="321">
        <v>1632199</v>
      </c>
      <c r="B670" s="320" t="s">
        <v>2185</v>
      </c>
      <c r="C670" s="321">
        <v>1632199</v>
      </c>
    </row>
    <row r="671" spans="1:3" x14ac:dyDescent="0.25">
      <c r="A671" s="321">
        <v>1632201</v>
      </c>
      <c r="B671" s="320" t="s">
        <v>2186</v>
      </c>
      <c r="C671" s="321">
        <v>1632201</v>
      </c>
    </row>
    <row r="672" spans="1:3" x14ac:dyDescent="0.25">
      <c r="A672" s="321">
        <v>1632202</v>
      </c>
      <c r="B672" s="320" t="s">
        <v>2187</v>
      </c>
      <c r="C672" s="321">
        <v>1632202</v>
      </c>
    </row>
    <row r="673" spans="1:3" x14ac:dyDescent="0.25">
      <c r="A673" s="321">
        <v>1632203</v>
      </c>
      <c r="B673" s="320" t="s">
        <v>2188</v>
      </c>
      <c r="C673" s="321">
        <v>1632203</v>
      </c>
    </row>
    <row r="674" spans="1:3" x14ac:dyDescent="0.25">
      <c r="A674" s="321">
        <v>1632204</v>
      </c>
      <c r="B674" s="320" t="s">
        <v>2189</v>
      </c>
      <c r="C674" s="321">
        <v>1632204</v>
      </c>
    </row>
    <row r="675" spans="1:3" x14ac:dyDescent="0.25">
      <c r="A675" s="321">
        <v>1632299</v>
      </c>
      <c r="B675" s="320" t="s">
        <v>2190</v>
      </c>
      <c r="C675" s="321">
        <v>1632299</v>
      </c>
    </row>
    <row r="676" spans="1:3" x14ac:dyDescent="0.25">
      <c r="A676" s="321">
        <v>1633001</v>
      </c>
      <c r="B676" s="320" t="s">
        <v>2191</v>
      </c>
      <c r="C676" s="321">
        <v>1633001</v>
      </c>
    </row>
    <row r="677" spans="1:3" x14ac:dyDescent="0.25">
      <c r="A677" s="321">
        <v>1639101</v>
      </c>
      <c r="B677" s="320" t="s">
        <v>2192</v>
      </c>
      <c r="C677" s="321">
        <v>1639101</v>
      </c>
    </row>
    <row r="678" spans="1:3" x14ac:dyDescent="0.25">
      <c r="A678" s="321">
        <v>1639102</v>
      </c>
      <c r="B678" s="320" t="s">
        <v>2193</v>
      </c>
      <c r="C678" s="321">
        <v>1639102</v>
      </c>
    </row>
    <row r="679" spans="1:3" x14ac:dyDescent="0.25">
      <c r="A679" s="321">
        <v>1639103</v>
      </c>
      <c r="B679" s="320" t="s">
        <v>2194</v>
      </c>
      <c r="C679" s="321">
        <v>1639103</v>
      </c>
    </row>
    <row r="680" spans="1:3" x14ac:dyDescent="0.25">
      <c r="A680" s="321">
        <v>1639104</v>
      </c>
      <c r="B680" s="320" t="s">
        <v>2195</v>
      </c>
      <c r="C680" s="321">
        <v>1639104</v>
      </c>
    </row>
    <row r="681" spans="1:3" x14ac:dyDescent="0.25">
      <c r="A681" s="321">
        <v>1639105</v>
      </c>
      <c r="B681" s="320" t="s">
        <v>2196</v>
      </c>
      <c r="C681" s="321">
        <v>1639105</v>
      </c>
    </row>
    <row r="682" spans="1:3" x14ac:dyDescent="0.25">
      <c r="A682" s="321">
        <v>1639106</v>
      </c>
      <c r="B682" s="320" t="s">
        <v>2197</v>
      </c>
      <c r="C682" s="321">
        <v>1639106</v>
      </c>
    </row>
    <row r="683" spans="1:3" x14ac:dyDescent="0.25">
      <c r="A683" s="321">
        <v>1639107</v>
      </c>
      <c r="B683" s="320" t="s">
        <v>2198</v>
      </c>
      <c r="C683" s="321">
        <v>1639107</v>
      </c>
    </row>
    <row r="684" spans="1:3" x14ac:dyDescent="0.25">
      <c r="A684" s="321">
        <v>1639199</v>
      </c>
      <c r="B684" s="320" t="s">
        <v>2199</v>
      </c>
      <c r="C684" s="321">
        <v>1639199</v>
      </c>
    </row>
    <row r="685" spans="1:3" x14ac:dyDescent="0.25">
      <c r="A685" s="321">
        <v>1639901</v>
      </c>
      <c r="B685" s="320" t="s">
        <v>2200</v>
      </c>
      <c r="C685" s="321">
        <v>1639901</v>
      </c>
    </row>
    <row r="686" spans="1:3" x14ac:dyDescent="0.25">
      <c r="A686" s="321">
        <v>1639902</v>
      </c>
      <c r="B686" s="320" t="s">
        <v>2201</v>
      </c>
      <c r="C686" s="321">
        <v>1639902</v>
      </c>
    </row>
    <row r="687" spans="1:3" x14ac:dyDescent="0.25">
      <c r="A687" s="321">
        <v>1639903</v>
      </c>
      <c r="B687" s="320" t="s">
        <v>2202</v>
      </c>
      <c r="C687" s="321">
        <v>1639903</v>
      </c>
    </row>
    <row r="688" spans="1:3" ht="22.5" x14ac:dyDescent="0.25">
      <c r="A688" s="321">
        <v>1639904</v>
      </c>
      <c r="B688" s="320" t="s">
        <v>2203</v>
      </c>
      <c r="C688" s="321">
        <v>1639904</v>
      </c>
    </row>
    <row r="689" spans="1:3" x14ac:dyDescent="0.25">
      <c r="A689" s="321">
        <v>1639905</v>
      </c>
      <c r="B689" s="320" t="s">
        <v>2204</v>
      </c>
      <c r="C689" s="321">
        <v>1639905</v>
      </c>
    </row>
    <row r="690" spans="1:3" x14ac:dyDescent="0.25">
      <c r="A690" s="321">
        <v>1639906</v>
      </c>
      <c r="B690" s="320" t="s">
        <v>2205</v>
      </c>
      <c r="C690" s="321">
        <v>1639906</v>
      </c>
    </row>
    <row r="691" spans="1:3" x14ac:dyDescent="0.25">
      <c r="A691" s="321">
        <v>1639907</v>
      </c>
      <c r="B691" s="320" t="s">
        <v>2206</v>
      </c>
      <c r="C691" s="321">
        <v>1639907</v>
      </c>
    </row>
    <row r="692" spans="1:3" x14ac:dyDescent="0.25">
      <c r="A692" s="321">
        <v>1639908</v>
      </c>
      <c r="B692" s="320" t="s">
        <v>2207</v>
      </c>
      <c r="C692" s="321">
        <v>1639908</v>
      </c>
    </row>
    <row r="693" spans="1:3" x14ac:dyDescent="0.25">
      <c r="A693" s="321">
        <v>1639909</v>
      </c>
      <c r="B693" s="320" t="s">
        <v>2208</v>
      </c>
      <c r="C693" s="321">
        <v>1639909</v>
      </c>
    </row>
    <row r="694" spans="1:3" x14ac:dyDescent="0.25">
      <c r="A694" s="321">
        <v>1639910</v>
      </c>
      <c r="B694" s="320" t="s">
        <v>2209</v>
      </c>
      <c r="C694" s="321">
        <v>1639910</v>
      </c>
    </row>
    <row r="695" spans="1:3" x14ac:dyDescent="0.25">
      <c r="A695" s="321">
        <v>1639911</v>
      </c>
      <c r="B695" s="320" t="s">
        <v>2210</v>
      </c>
      <c r="C695" s="321">
        <v>1639911</v>
      </c>
    </row>
    <row r="696" spans="1:3" x14ac:dyDescent="0.25">
      <c r="A696" s="321">
        <v>1639912</v>
      </c>
      <c r="B696" s="320" t="s">
        <v>2211</v>
      </c>
      <c r="C696" s="321">
        <v>1639912</v>
      </c>
    </row>
    <row r="697" spans="1:3" x14ac:dyDescent="0.25">
      <c r="A697" s="321">
        <v>17100</v>
      </c>
      <c r="B697" s="320" t="s">
        <v>2212</v>
      </c>
      <c r="C697" s="321">
        <v>17100</v>
      </c>
    </row>
    <row r="698" spans="1:3" ht="33.75" x14ac:dyDescent="0.25">
      <c r="A698" s="321">
        <v>17200</v>
      </c>
      <c r="B698" s="320" t="s">
        <v>2213</v>
      </c>
      <c r="C698" s="321">
        <v>17200</v>
      </c>
    </row>
    <row r="699" spans="1:3" x14ac:dyDescent="0.25">
      <c r="A699" s="321">
        <v>17300</v>
      </c>
      <c r="B699" s="320" t="s">
        <v>2214</v>
      </c>
      <c r="C699" s="321">
        <v>17300</v>
      </c>
    </row>
    <row r="700" spans="1:3" x14ac:dyDescent="0.25">
      <c r="A700" s="321">
        <v>17400</v>
      </c>
      <c r="B700" s="320" t="s">
        <v>2215</v>
      </c>
      <c r="C700" s="321">
        <v>17400</v>
      </c>
    </row>
    <row r="701" spans="1:3" x14ac:dyDescent="0.25">
      <c r="A701" s="321">
        <v>1800001</v>
      </c>
      <c r="B701" s="320" t="s">
        <v>2216</v>
      </c>
      <c r="C701" s="321">
        <v>1800001</v>
      </c>
    </row>
    <row r="702" spans="1:3" x14ac:dyDescent="0.25">
      <c r="A702" s="321">
        <v>2111101</v>
      </c>
      <c r="B702" s="320" t="s">
        <v>2217</v>
      </c>
      <c r="C702" s="321">
        <v>2111101</v>
      </c>
    </row>
    <row r="703" spans="1:3" x14ac:dyDescent="0.25">
      <c r="A703" s="321">
        <v>2111102</v>
      </c>
      <c r="B703" s="320" t="s">
        <v>2218</v>
      </c>
      <c r="C703" s="321">
        <v>2111102</v>
      </c>
    </row>
    <row r="704" spans="1:3" x14ac:dyDescent="0.25">
      <c r="A704" s="321">
        <v>2111103</v>
      </c>
      <c r="B704" s="320" t="s">
        <v>2219</v>
      </c>
      <c r="C704" s="321">
        <v>2111103</v>
      </c>
    </row>
    <row r="705" spans="1:3" x14ac:dyDescent="0.25">
      <c r="A705" s="321">
        <v>2111201</v>
      </c>
      <c r="B705" s="320" t="s">
        <v>2220</v>
      </c>
      <c r="C705" s="321">
        <v>2111201</v>
      </c>
    </row>
    <row r="706" spans="1:3" x14ac:dyDescent="0.25">
      <c r="A706" s="321">
        <v>2111301</v>
      </c>
      <c r="B706" s="320" t="s">
        <v>2221</v>
      </c>
      <c r="C706" s="321">
        <v>2111301</v>
      </c>
    </row>
    <row r="707" spans="1:3" x14ac:dyDescent="0.25">
      <c r="A707" s="321">
        <v>2111302</v>
      </c>
      <c r="B707" s="320" t="s">
        <v>2222</v>
      </c>
      <c r="C707" s="321">
        <v>2111302</v>
      </c>
    </row>
    <row r="708" spans="1:3" x14ac:dyDescent="0.25">
      <c r="A708" s="321">
        <v>2111401</v>
      </c>
      <c r="B708" s="320" t="s">
        <v>2223</v>
      </c>
      <c r="C708" s="321">
        <v>2111401</v>
      </c>
    </row>
    <row r="709" spans="1:3" x14ac:dyDescent="0.25">
      <c r="A709" s="321">
        <v>2111501</v>
      </c>
      <c r="B709" s="320" t="s">
        <v>2224</v>
      </c>
      <c r="C709" s="321">
        <v>2111501</v>
      </c>
    </row>
    <row r="710" spans="1:3" x14ac:dyDescent="0.25">
      <c r="A710" s="321">
        <v>2111601</v>
      </c>
      <c r="B710" s="320" t="s">
        <v>2225</v>
      </c>
      <c r="C710" s="321">
        <v>2111601</v>
      </c>
    </row>
    <row r="711" spans="1:3" ht="22.5" x14ac:dyDescent="0.25">
      <c r="A711" s="321">
        <v>21117</v>
      </c>
      <c r="B711" s="320" t="s">
        <v>2226</v>
      </c>
      <c r="C711" s="321">
        <v>21117</v>
      </c>
    </row>
    <row r="712" spans="1:3" x14ac:dyDescent="0.25">
      <c r="A712" s="321">
        <v>2111801</v>
      </c>
      <c r="B712" s="320" t="s">
        <v>2227</v>
      </c>
      <c r="C712" s="321">
        <v>2111801</v>
      </c>
    </row>
    <row r="713" spans="1:3" x14ac:dyDescent="0.25">
      <c r="A713" s="321">
        <v>21119</v>
      </c>
      <c r="B713" s="320" t="s">
        <v>2228</v>
      </c>
      <c r="C713" s="321">
        <v>21119</v>
      </c>
    </row>
    <row r="714" spans="1:3" x14ac:dyDescent="0.25">
      <c r="A714" s="321">
        <v>2112101</v>
      </c>
      <c r="B714" s="320" t="s">
        <v>2229</v>
      </c>
      <c r="C714" s="321">
        <v>2112101</v>
      </c>
    </row>
    <row r="715" spans="1:3" x14ac:dyDescent="0.25">
      <c r="A715" s="321">
        <v>2112102</v>
      </c>
      <c r="B715" s="320" t="s">
        <v>2230</v>
      </c>
      <c r="C715" s="321">
        <v>2112102</v>
      </c>
    </row>
    <row r="716" spans="1:3" x14ac:dyDescent="0.25">
      <c r="A716" s="321">
        <v>2112201</v>
      </c>
      <c r="B716" s="320" t="s">
        <v>2231</v>
      </c>
      <c r="C716" s="321">
        <v>2112201</v>
      </c>
    </row>
    <row r="717" spans="1:3" x14ac:dyDescent="0.25">
      <c r="A717" s="321">
        <v>21123</v>
      </c>
      <c r="B717" s="320" t="s">
        <v>2232</v>
      </c>
      <c r="C717" s="321">
        <v>21123</v>
      </c>
    </row>
    <row r="718" spans="1:3" x14ac:dyDescent="0.25">
      <c r="A718" s="321">
        <v>2112401</v>
      </c>
      <c r="B718" s="320" t="s">
        <v>2233</v>
      </c>
      <c r="C718" s="321">
        <v>2112401</v>
      </c>
    </row>
    <row r="719" spans="1:3" x14ac:dyDescent="0.25">
      <c r="A719" s="321">
        <v>21125</v>
      </c>
      <c r="B719" s="320" t="s">
        <v>2234</v>
      </c>
      <c r="C719" s="321">
        <v>21125</v>
      </c>
    </row>
    <row r="720" spans="1:3" x14ac:dyDescent="0.25">
      <c r="A720" s="321">
        <v>2113101</v>
      </c>
      <c r="B720" s="320" t="s">
        <v>2235</v>
      </c>
      <c r="C720" s="321">
        <v>2113101</v>
      </c>
    </row>
    <row r="721" spans="1:3" x14ac:dyDescent="0.25">
      <c r="A721" s="321">
        <v>2113102</v>
      </c>
      <c r="B721" s="320" t="s">
        <v>2236</v>
      </c>
      <c r="C721" s="321">
        <v>2113102</v>
      </c>
    </row>
    <row r="722" spans="1:3" x14ac:dyDescent="0.25">
      <c r="A722" s="321">
        <v>2113103</v>
      </c>
      <c r="B722" s="320" t="s">
        <v>2237</v>
      </c>
      <c r="C722" s="321">
        <v>2113103</v>
      </c>
    </row>
    <row r="723" spans="1:3" x14ac:dyDescent="0.25">
      <c r="A723" s="321">
        <v>2113201</v>
      </c>
      <c r="B723" s="320" t="s">
        <v>2238</v>
      </c>
      <c r="C723" s="321">
        <v>2113201</v>
      </c>
    </row>
    <row r="724" spans="1:3" x14ac:dyDescent="0.25">
      <c r="A724" s="321">
        <v>2113301</v>
      </c>
      <c r="B724" s="320" t="s">
        <v>2239</v>
      </c>
      <c r="C724" s="321">
        <v>2113301</v>
      </c>
    </row>
    <row r="725" spans="1:3" x14ac:dyDescent="0.25">
      <c r="A725" s="321">
        <v>2113401</v>
      </c>
      <c r="B725" s="320" t="s">
        <v>2240</v>
      </c>
      <c r="C725" s="321">
        <v>2113401</v>
      </c>
    </row>
    <row r="726" spans="1:3" x14ac:dyDescent="0.25">
      <c r="A726" s="321">
        <v>2113501</v>
      </c>
      <c r="B726" s="320" t="s">
        <v>2241</v>
      </c>
      <c r="C726" s="321">
        <v>2113501</v>
      </c>
    </row>
    <row r="727" spans="1:3" x14ac:dyDescent="0.25">
      <c r="A727" s="321">
        <v>2113601</v>
      </c>
      <c r="B727" s="320" t="s">
        <v>2242</v>
      </c>
      <c r="C727" s="321">
        <v>2113601</v>
      </c>
    </row>
    <row r="728" spans="1:3" x14ac:dyDescent="0.25">
      <c r="A728" s="321">
        <v>21137</v>
      </c>
      <c r="B728" s="320" t="s">
        <v>2243</v>
      </c>
      <c r="C728" s="321">
        <v>21137</v>
      </c>
    </row>
    <row r="729" spans="1:3" x14ac:dyDescent="0.25">
      <c r="A729" s="321">
        <v>2113801</v>
      </c>
      <c r="B729" s="320" t="s">
        <v>2244</v>
      </c>
      <c r="C729" s="321">
        <v>2113801</v>
      </c>
    </row>
    <row r="730" spans="1:3" x14ac:dyDescent="0.25">
      <c r="A730" s="321">
        <v>21139</v>
      </c>
      <c r="B730" s="320" t="s">
        <v>2245</v>
      </c>
      <c r="C730" s="321">
        <v>21139</v>
      </c>
    </row>
    <row r="731" spans="1:3" x14ac:dyDescent="0.25">
      <c r="A731" s="321">
        <v>2114101</v>
      </c>
      <c r="B731" s="320" t="s">
        <v>2246</v>
      </c>
      <c r="C731" s="321">
        <v>2114101</v>
      </c>
    </row>
    <row r="732" spans="1:3" x14ac:dyDescent="0.25">
      <c r="A732" s="321">
        <v>2114102</v>
      </c>
      <c r="B732" s="320" t="s">
        <v>2247</v>
      </c>
      <c r="C732" s="321">
        <v>2114102</v>
      </c>
    </row>
    <row r="733" spans="1:3" x14ac:dyDescent="0.25">
      <c r="A733" s="321">
        <v>2114201</v>
      </c>
      <c r="B733" s="320" t="s">
        <v>2248</v>
      </c>
      <c r="C733" s="321">
        <v>2114201</v>
      </c>
    </row>
    <row r="734" spans="1:3" x14ac:dyDescent="0.25">
      <c r="A734" s="321">
        <v>21143</v>
      </c>
      <c r="B734" s="320" t="s">
        <v>2249</v>
      </c>
      <c r="C734" s="321">
        <v>21143</v>
      </c>
    </row>
    <row r="735" spans="1:3" x14ac:dyDescent="0.25">
      <c r="A735" s="321">
        <v>2114401</v>
      </c>
      <c r="B735" s="320" t="s">
        <v>2250</v>
      </c>
      <c r="C735" s="321">
        <v>2114401</v>
      </c>
    </row>
    <row r="736" spans="1:3" x14ac:dyDescent="0.25">
      <c r="A736" s="321">
        <v>21145</v>
      </c>
      <c r="B736" s="320" t="s">
        <v>2251</v>
      </c>
      <c r="C736" s="321">
        <v>21145</v>
      </c>
    </row>
    <row r="737" spans="1:3" x14ac:dyDescent="0.25">
      <c r="A737" s="321">
        <v>2115199</v>
      </c>
      <c r="B737" s="320" t="s">
        <v>2252</v>
      </c>
      <c r="C737" s="321">
        <v>2115199</v>
      </c>
    </row>
    <row r="738" spans="1:3" ht="22.5" x14ac:dyDescent="0.25">
      <c r="A738" s="321">
        <v>2115201</v>
      </c>
      <c r="B738" s="320" t="s">
        <v>2253</v>
      </c>
      <c r="C738" s="321">
        <v>2115201</v>
      </c>
    </row>
    <row r="739" spans="1:3" ht="22.5" x14ac:dyDescent="0.25">
      <c r="A739" s="321">
        <v>21153</v>
      </c>
      <c r="B739" s="320" t="s">
        <v>2254</v>
      </c>
      <c r="C739" s="321">
        <v>21153</v>
      </c>
    </row>
    <row r="740" spans="1:3" ht="22.5" x14ac:dyDescent="0.25">
      <c r="A740" s="321">
        <v>21155</v>
      </c>
      <c r="B740" s="320" t="s">
        <v>2255</v>
      </c>
      <c r="C740" s="321">
        <v>21155</v>
      </c>
    </row>
    <row r="741" spans="1:3" ht="22.5" x14ac:dyDescent="0.25">
      <c r="A741" s="321">
        <v>21156</v>
      </c>
      <c r="B741" s="320" t="s">
        <v>2256</v>
      </c>
      <c r="C741" s="321">
        <v>21156</v>
      </c>
    </row>
    <row r="742" spans="1:3" ht="22.5" x14ac:dyDescent="0.25">
      <c r="A742" s="321">
        <v>21159</v>
      </c>
      <c r="B742" s="320" t="s">
        <v>2257</v>
      </c>
      <c r="C742" s="321">
        <v>21159</v>
      </c>
    </row>
    <row r="743" spans="1:3" x14ac:dyDescent="0.25">
      <c r="A743" s="321">
        <v>2116001</v>
      </c>
      <c r="B743" s="320" t="s">
        <v>2258</v>
      </c>
      <c r="C743" s="321">
        <v>2116001</v>
      </c>
    </row>
    <row r="744" spans="1:3" x14ac:dyDescent="0.25">
      <c r="A744" s="321">
        <v>2116002</v>
      </c>
      <c r="B744" s="320" t="s">
        <v>2259</v>
      </c>
      <c r="C744" s="321">
        <v>2116002</v>
      </c>
    </row>
    <row r="745" spans="1:3" x14ac:dyDescent="0.25">
      <c r="A745" s="321">
        <v>2116003</v>
      </c>
      <c r="B745" s="320" t="s">
        <v>2260</v>
      </c>
      <c r="C745" s="321">
        <v>2116003</v>
      </c>
    </row>
    <row r="746" spans="1:3" ht="22.5" x14ac:dyDescent="0.25">
      <c r="A746" s="321">
        <v>21170</v>
      </c>
      <c r="B746" s="320" t="s">
        <v>2261</v>
      </c>
      <c r="C746" s="321">
        <v>21170</v>
      </c>
    </row>
    <row r="747" spans="1:3" x14ac:dyDescent="0.25">
      <c r="A747" s="321">
        <v>2118101</v>
      </c>
      <c r="B747" s="320" t="s">
        <v>2262</v>
      </c>
      <c r="C747" s="321">
        <v>2118101</v>
      </c>
    </row>
    <row r="748" spans="1:3" x14ac:dyDescent="0.25">
      <c r="A748" s="321">
        <v>2118102</v>
      </c>
      <c r="B748" s="320" t="s">
        <v>2263</v>
      </c>
      <c r="C748" s="321">
        <v>2118102</v>
      </c>
    </row>
    <row r="749" spans="1:3" x14ac:dyDescent="0.25">
      <c r="A749" s="321">
        <v>2118103</v>
      </c>
      <c r="B749" s="320" t="s">
        <v>2264</v>
      </c>
      <c r="C749" s="321">
        <v>2118103</v>
      </c>
    </row>
    <row r="750" spans="1:3" x14ac:dyDescent="0.25">
      <c r="A750" s="321">
        <v>21182</v>
      </c>
      <c r="B750" s="320" t="s">
        <v>2265</v>
      </c>
      <c r="C750" s="321">
        <v>21182</v>
      </c>
    </row>
    <row r="751" spans="1:3" x14ac:dyDescent="0.25">
      <c r="A751" s="321">
        <v>2118301</v>
      </c>
      <c r="B751" s="320" t="s">
        <v>2266</v>
      </c>
      <c r="C751" s="321">
        <v>2118301</v>
      </c>
    </row>
    <row r="752" spans="1:3" x14ac:dyDescent="0.25">
      <c r="A752" s="321">
        <v>2118302</v>
      </c>
      <c r="B752" s="320" t="s">
        <v>2267</v>
      </c>
      <c r="C752" s="321">
        <v>2118302</v>
      </c>
    </row>
    <row r="753" spans="1:3" x14ac:dyDescent="0.25">
      <c r="A753" s="321">
        <v>2118303</v>
      </c>
      <c r="B753" s="320" t="s">
        <v>2268</v>
      </c>
      <c r="C753" s="321">
        <v>2118303</v>
      </c>
    </row>
    <row r="754" spans="1:3" x14ac:dyDescent="0.25">
      <c r="A754" s="321">
        <v>2118401</v>
      </c>
      <c r="B754" s="320" t="s">
        <v>2269</v>
      </c>
      <c r="C754" s="321">
        <v>2118401</v>
      </c>
    </row>
    <row r="755" spans="1:3" x14ac:dyDescent="0.25">
      <c r="A755" s="321">
        <v>2118402</v>
      </c>
      <c r="B755" s="320" t="s">
        <v>2270</v>
      </c>
      <c r="C755" s="321">
        <v>2118402</v>
      </c>
    </row>
    <row r="756" spans="1:3" x14ac:dyDescent="0.25">
      <c r="A756" s="321">
        <v>2118403</v>
      </c>
      <c r="B756" s="320" t="s">
        <v>2271</v>
      </c>
      <c r="C756" s="321">
        <v>2118403</v>
      </c>
    </row>
    <row r="757" spans="1:3" x14ac:dyDescent="0.25">
      <c r="A757" s="321">
        <v>2118404</v>
      </c>
      <c r="B757" s="320" t="s">
        <v>2272</v>
      </c>
      <c r="C757" s="321">
        <v>2118404</v>
      </c>
    </row>
    <row r="758" spans="1:3" x14ac:dyDescent="0.25">
      <c r="A758" s="321">
        <v>2118405</v>
      </c>
      <c r="B758" s="320" t="s">
        <v>2273</v>
      </c>
      <c r="C758" s="321">
        <v>2118405</v>
      </c>
    </row>
    <row r="759" spans="1:3" x14ac:dyDescent="0.25">
      <c r="A759" s="321">
        <v>2118406</v>
      </c>
      <c r="B759" s="320" t="s">
        <v>2274</v>
      </c>
      <c r="C759" s="321">
        <v>2118406</v>
      </c>
    </row>
    <row r="760" spans="1:3" x14ac:dyDescent="0.25">
      <c r="A760" s="321">
        <v>2118407</v>
      </c>
      <c r="B760" s="320" t="s">
        <v>2275</v>
      </c>
      <c r="C760" s="321">
        <v>2118407</v>
      </c>
    </row>
    <row r="761" spans="1:3" x14ac:dyDescent="0.25">
      <c r="A761" s="321">
        <v>2118408</v>
      </c>
      <c r="B761" s="320" t="s">
        <v>2276</v>
      </c>
      <c r="C761" s="321">
        <v>2118408</v>
      </c>
    </row>
    <row r="762" spans="1:3" x14ac:dyDescent="0.25">
      <c r="A762" s="321">
        <v>2118409</v>
      </c>
      <c r="B762" s="320" t="s">
        <v>2277</v>
      </c>
      <c r="C762" s="321">
        <v>2118409</v>
      </c>
    </row>
    <row r="763" spans="1:3" x14ac:dyDescent="0.25">
      <c r="A763" s="321">
        <v>2118410</v>
      </c>
      <c r="B763" s="320" t="s">
        <v>2278</v>
      </c>
      <c r="C763" s="321">
        <v>2118410</v>
      </c>
    </row>
    <row r="764" spans="1:3" x14ac:dyDescent="0.25">
      <c r="A764" s="321">
        <v>2118411</v>
      </c>
      <c r="B764" s="320" t="s">
        <v>2279</v>
      </c>
      <c r="C764" s="321">
        <v>2118411</v>
      </c>
    </row>
    <row r="765" spans="1:3" x14ac:dyDescent="0.25">
      <c r="A765" s="321">
        <v>2118412</v>
      </c>
      <c r="B765" s="320" t="s">
        <v>2280</v>
      </c>
      <c r="C765" s="321">
        <v>2118412</v>
      </c>
    </row>
    <row r="766" spans="1:3" x14ac:dyDescent="0.25">
      <c r="A766" s="321">
        <v>2118413</v>
      </c>
      <c r="B766" s="320" t="s">
        <v>2281</v>
      </c>
      <c r="C766" s="321">
        <v>2118413</v>
      </c>
    </row>
    <row r="767" spans="1:3" x14ac:dyDescent="0.25">
      <c r="A767" s="321">
        <v>2118499</v>
      </c>
      <c r="B767" s="320" t="s">
        <v>2282</v>
      </c>
      <c r="C767" s="321">
        <v>2118499</v>
      </c>
    </row>
    <row r="768" spans="1:3" ht="22.5" x14ac:dyDescent="0.25">
      <c r="A768" s="321">
        <v>21185</v>
      </c>
      <c r="B768" s="320" t="s">
        <v>2283</v>
      </c>
      <c r="C768" s="321">
        <v>21185</v>
      </c>
    </row>
    <row r="769" spans="1:3" x14ac:dyDescent="0.25">
      <c r="A769" s="321">
        <v>2118601</v>
      </c>
      <c r="B769" s="320" t="s">
        <v>2284</v>
      </c>
      <c r="C769" s="321">
        <v>2118601</v>
      </c>
    </row>
    <row r="770" spans="1:3" x14ac:dyDescent="0.25">
      <c r="A770" s="321">
        <v>2118602</v>
      </c>
      <c r="B770" s="320" t="s">
        <v>2285</v>
      </c>
      <c r="C770" s="321">
        <v>2118602</v>
      </c>
    </row>
    <row r="771" spans="1:3" ht="22.5" x14ac:dyDescent="0.25">
      <c r="A771" s="321">
        <v>2118901</v>
      </c>
      <c r="B771" s="320" t="s">
        <v>2286</v>
      </c>
      <c r="C771" s="321">
        <v>2118901</v>
      </c>
    </row>
    <row r="772" spans="1:3" x14ac:dyDescent="0.25">
      <c r="A772" s="321">
        <v>2119001</v>
      </c>
      <c r="B772" s="320" t="s">
        <v>2287</v>
      </c>
      <c r="C772" s="321">
        <v>2119001</v>
      </c>
    </row>
    <row r="773" spans="1:3" x14ac:dyDescent="0.25">
      <c r="A773" s="321">
        <v>2119002</v>
      </c>
      <c r="B773" s="320" t="s">
        <v>2288</v>
      </c>
      <c r="C773" s="321">
        <v>2119002</v>
      </c>
    </row>
    <row r="774" spans="1:3" ht="22.5" x14ac:dyDescent="0.25">
      <c r="A774" s="321">
        <v>2119099</v>
      </c>
      <c r="B774" s="320" t="s">
        <v>2289</v>
      </c>
      <c r="C774" s="321">
        <v>2119099</v>
      </c>
    </row>
    <row r="775" spans="1:3" x14ac:dyDescent="0.25">
      <c r="A775" s="321">
        <v>21211</v>
      </c>
      <c r="B775" s="320" t="s">
        <v>2290</v>
      </c>
      <c r="C775" s="321">
        <v>21211</v>
      </c>
    </row>
    <row r="776" spans="1:3" x14ac:dyDescent="0.25">
      <c r="A776" s="321">
        <v>21212</v>
      </c>
      <c r="B776" s="320" t="s">
        <v>2291</v>
      </c>
      <c r="C776" s="321">
        <v>21212</v>
      </c>
    </row>
    <row r="777" spans="1:3" x14ac:dyDescent="0.25">
      <c r="A777" s="321">
        <v>21213</v>
      </c>
      <c r="B777" s="320" t="s">
        <v>2292</v>
      </c>
      <c r="C777" s="321">
        <v>21213</v>
      </c>
    </row>
    <row r="778" spans="1:3" x14ac:dyDescent="0.25">
      <c r="A778" s="321">
        <v>21214</v>
      </c>
      <c r="B778" s="320" t="s">
        <v>2293</v>
      </c>
      <c r="C778" s="321">
        <v>21214</v>
      </c>
    </row>
    <row r="779" spans="1:3" x14ac:dyDescent="0.25">
      <c r="A779" s="321">
        <v>21215</v>
      </c>
      <c r="B779" s="320" t="s">
        <v>2294</v>
      </c>
      <c r="C779" s="321">
        <v>21215</v>
      </c>
    </row>
    <row r="780" spans="1:3" x14ac:dyDescent="0.25">
      <c r="A780" s="321">
        <v>21216</v>
      </c>
      <c r="B780" s="320" t="s">
        <v>2295</v>
      </c>
      <c r="C780" s="321">
        <v>21216</v>
      </c>
    </row>
    <row r="781" spans="1:3" x14ac:dyDescent="0.25">
      <c r="A781" s="321">
        <v>2121901</v>
      </c>
      <c r="B781" s="320" t="s">
        <v>2296</v>
      </c>
      <c r="C781" s="321">
        <v>2121901</v>
      </c>
    </row>
    <row r="782" spans="1:3" x14ac:dyDescent="0.25">
      <c r="A782" s="321">
        <v>2122101</v>
      </c>
      <c r="B782" s="320" t="s">
        <v>2297</v>
      </c>
      <c r="C782" s="321">
        <v>2122101</v>
      </c>
    </row>
    <row r="783" spans="1:3" x14ac:dyDescent="0.25">
      <c r="A783" s="321">
        <v>2122201</v>
      </c>
      <c r="B783" s="320" t="s">
        <v>2298</v>
      </c>
      <c r="C783" s="321">
        <v>2122201</v>
      </c>
    </row>
    <row r="784" spans="1:3" x14ac:dyDescent="0.25">
      <c r="A784" s="321">
        <v>2122202</v>
      </c>
      <c r="B784" s="320" t="s">
        <v>2299</v>
      </c>
      <c r="C784" s="321">
        <v>2122202</v>
      </c>
    </row>
    <row r="785" spans="1:3" x14ac:dyDescent="0.25">
      <c r="A785" s="321">
        <v>2122301</v>
      </c>
      <c r="B785" s="320" t="s">
        <v>2300</v>
      </c>
      <c r="C785" s="321">
        <v>2122301</v>
      </c>
    </row>
    <row r="786" spans="1:3" ht="22.5" x14ac:dyDescent="0.25">
      <c r="A786" s="321">
        <v>21224</v>
      </c>
      <c r="B786" s="320" t="s">
        <v>2301</v>
      </c>
      <c r="C786" s="321">
        <v>21224</v>
      </c>
    </row>
    <row r="787" spans="1:3" x14ac:dyDescent="0.25">
      <c r="A787" s="321">
        <v>21225</v>
      </c>
      <c r="B787" s="320" t="s">
        <v>2302</v>
      </c>
      <c r="C787" s="321">
        <v>21225</v>
      </c>
    </row>
    <row r="788" spans="1:3" x14ac:dyDescent="0.25">
      <c r="A788" s="321">
        <v>21226</v>
      </c>
      <c r="B788" s="320" t="s">
        <v>2303</v>
      </c>
      <c r="C788" s="321">
        <v>21226</v>
      </c>
    </row>
    <row r="789" spans="1:3" ht="22.5" x14ac:dyDescent="0.25">
      <c r="A789" s="321">
        <v>21227</v>
      </c>
      <c r="B789" s="320" t="s">
        <v>2304</v>
      </c>
      <c r="C789" s="321">
        <v>21227</v>
      </c>
    </row>
    <row r="790" spans="1:3" x14ac:dyDescent="0.25">
      <c r="A790" s="321">
        <v>2123101</v>
      </c>
      <c r="B790" s="320" t="s">
        <v>2305</v>
      </c>
      <c r="C790" s="321">
        <v>2123101</v>
      </c>
    </row>
    <row r="791" spans="1:3" x14ac:dyDescent="0.25">
      <c r="A791" s="321">
        <v>2123201</v>
      </c>
      <c r="B791" s="320" t="s">
        <v>2306</v>
      </c>
      <c r="C791" s="321">
        <v>2123201</v>
      </c>
    </row>
    <row r="792" spans="1:3" x14ac:dyDescent="0.25">
      <c r="A792" s="321">
        <v>2123301</v>
      </c>
      <c r="B792" s="320" t="s">
        <v>2307</v>
      </c>
      <c r="C792" s="321">
        <v>2123301</v>
      </c>
    </row>
    <row r="793" spans="1:3" ht="22.5" x14ac:dyDescent="0.25">
      <c r="A793" s="321">
        <v>2123401</v>
      </c>
      <c r="B793" s="320" t="s">
        <v>2308</v>
      </c>
      <c r="C793" s="321">
        <v>2123401</v>
      </c>
    </row>
    <row r="794" spans="1:3" ht="22.5" x14ac:dyDescent="0.25">
      <c r="A794" s="321">
        <v>21241</v>
      </c>
      <c r="B794" s="320" t="s">
        <v>2309</v>
      </c>
      <c r="C794" s="321">
        <v>21241</v>
      </c>
    </row>
    <row r="795" spans="1:3" x14ac:dyDescent="0.25">
      <c r="A795" s="321">
        <v>2124201</v>
      </c>
      <c r="B795" s="320" t="s">
        <v>2310</v>
      </c>
      <c r="C795" s="321">
        <v>2124201</v>
      </c>
    </row>
    <row r="796" spans="1:3" x14ac:dyDescent="0.25">
      <c r="A796" s="321">
        <v>2124202</v>
      </c>
      <c r="B796" s="320" t="s">
        <v>2311</v>
      </c>
      <c r="C796" s="321">
        <v>2124202</v>
      </c>
    </row>
    <row r="797" spans="1:3" x14ac:dyDescent="0.25">
      <c r="A797" s="321">
        <v>2124203</v>
      </c>
      <c r="B797" s="320" t="s">
        <v>2312</v>
      </c>
      <c r="C797" s="321">
        <v>2124203</v>
      </c>
    </row>
    <row r="798" spans="1:3" x14ac:dyDescent="0.25">
      <c r="A798" s="321">
        <v>2124204</v>
      </c>
      <c r="B798" s="320" t="s">
        <v>2313</v>
      </c>
      <c r="C798" s="321">
        <v>2124204</v>
      </c>
    </row>
    <row r="799" spans="1:3" x14ac:dyDescent="0.25">
      <c r="A799" s="321">
        <v>2124299</v>
      </c>
      <c r="B799" s="320" t="s">
        <v>2314</v>
      </c>
      <c r="C799" s="321">
        <v>2124299</v>
      </c>
    </row>
    <row r="800" spans="1:3" x14ac:dyDescent="0.25">
      <c r="A800" s="321">
        <v>21243</v>
      </c>
      <c r="B800" s="320" t="s">
        <v>2315</v>
      </c>
      <c r="C800" s="321">
        <v>21243</v>
      </c>
    </row>
    <row r="801" spans="1:3" x14ac:dyDescent="0.25">
      <c r="A801" s="321">
        <v>21251</v>
      </c>
      <c r="B801" s="320" t="s">
        <v>2316</v>
      </c>
      <c r="C801" s="321">
        <v>21251</v>
      </c>
    </row>
    <row r="802" spans="1:3" x14ac:dyDescent="0.25">
      <c r="A802" s="321">
        <v>21252</v>
      </c>
      <c r="B802" s="320" t="s">
        <v>2317</v>
      </c>
      <c r="C802" s="321">
        <v>21252</v>
      </c>
    </row>
    <row r="803" spans="1:3" x14ac:dyDescent="0.25">
      <c r="A803" s="321">
        <v>21253</v>
      </c>
      <c r="B803" s="320" t="s">
        <v>2318</v>
      </c>
      <c r="C803" s="321">
        <v>21253</v>
      </c>
    </row>
    <row r="804" spans="1:3" x14ac:dyDescent="0.25">
      <c r="A804" s="321">
        <v>21254</v>
      </c>
      <c r="B804" s="320" t="s">
        <v>2319</v>
      </c>
      <c r="C804" s="321">
        <v>21254</v>
      </c>
    </row>
    <row r="805" spans="1:3" ht="22.5" x14ac:dyDescent="0.25">
      <c r="A805" s="321">
        <v>21255</v>
      </c>
      <c r="B805" s="320" t="s">
        <v>2320</v>
      </c>
      <c r="C805" s="321">
        <v>21255</v>
      </c>
    </row>
    <row r="806" spans="1:3" x14ac:dyDescent="0.25">
      <c r="A806" s="321">
        <v>2125601</v>
      </c>
      <c r="B806" s="320" t="s">
        <v>2321</v>
      </c>
      <c r="C806" s="321">
        <v>2125601</v>
      </c>
    </row>
    <row r="807" spans="1:3" x14ac:dyDescent="0.25">
      <c r="A807" s="321">
        <v>2125602</v>
      </c>
      <c r="B807" s="320" t="s">
        <v>2322</v>
      </c>
      <c r="C807" s="321">
        <v>2125602</v>
      </c>
    </row>
    <row r="808" spans="1:3" x14ac:dyDescent="0.25">
      <c r="A808" s="321">
        <v>2125901</v>
      </c>
      <c r="B808" s="320" t="s">
        <v>2323</v>
      </c>
      <c r="C808" s="321">
        <v>2125901</v>
      </c>
    </row>
    <row r="809" spans="1:3" x14ac:dyDescent="0.25">
      <c r="A809" s="321">
        <v>2125902</v>
      </c>
      <c r="B809" s="320" t="s">
        <v>2324</v>
      </c>
      <c r="C809" s="321">
        <v>2125902</v>
      </c>
    </row>
    <row r="810" spans="1:3" ht="22.5" x14ac:dyDescent="0.25">
      <c r="A810" s="321">
        <v>21261</v>
      </c>
      <c r="B810" s="320" t="s">
        <v>2325</v>
      </c>
      <c r="C810" s="321">
        <v>21261</v>
      </c>
    </row>
    <row r="811" spans="1:3" ht="22.5" x14ac:dyDescent="0.25">
      <c r="A811" s="321">
        <v>21262</v>
      </c>
      <c r="B811" s="320" t="s">
        <v>2326</v>
      </c>
      <c r="C811" s="321">
        <v>21262</v>
      </c>
    </row>
    <row r="812" spans="1:3" ht="22.5" x14ac:dyDescent="0.25">
      <c r="A812" s="321">
        <v>21263</v>
      </c>
      <c r="B812" s="320" t="s">
        <v>2327</v>
      </c>
      <c r="C812" s="321">
        <v>21263</v>
      </c>
    </row>
    <row r="813" spans="1:3" ht="22.5" x14ac:dyDescent="0.25">
      <c r="A813" s="321">
        <v>21264</v>
      </c>
      <c r="B813" s="320" t="s">
        <v>2328</v>
      </c>
      <c r="C813" s="321">
        <v>21264</v>
      </c>
    </row>
    <row r="814" spans="1:3" ht="22.5" x14ac:dyDescent="0.25">
      <c r="A814" s="321">
        <v>21265</v>
      </c>
      <c r="B814" s="320" t="s">
        <v>2329</v>
      </c>
      <c r="C814" s="321">
        <v>21265</v>
      </c>
    </row>
    <row r="815" spans="1:3" ht="22.5" x14ac:dyDescent="0.25">
      <c r="A815" s="321">
        <v>21266</v>
      </c>
      <c r="B815" s="320" t="s">
        <v>2330</v>
      </c>
      <c r="C815" s="321">
        <v>21266</v>
      </c>
    </row>
    <row r="816" spans="1:3" ht="22.5" x14ac:dyDescent="0.25">
      <c r="A816" s="321">
        <v>21267</v>
      </c>
      <c r="B816" s="320" t="s">
        <v>2331</v>
      </c>
      <c r="C816" s="321">
        <v>21267</v>
      </c>
    </row>
    <row r="817" spans="1:3" x14ac:dyDescent="0.25">
      <c r="A817" s="321">
        <v>2126801</v>
      </c>
      <c r="B817" s="320" t="s">
        <v>2332</v>
      </c>
      <c r="C817" s="321">
        <v>2126801</v>
      </c>
    </row>
    <row r="818" spans="1:3" ht="22.5" x14ac:dyDescent="0.25">
      <c r="A818" s="321">
        <v>21269</v>
      </c>
      <c r="B818" s="320" t="s">
        <v>2333</v>
      </c>
      <c r="C818" s="321">
        <v>21269</v>
      </c>
    </row>
    <row r="819" spans="1:3" x14ac:dyDescent="0.25">
      <c r="A819" s="321">
        <v>2127001</v>
      </c>
      <c r="B819" s="320" t="s">
        <v>2334</v>
      </c>
      <c r="C819" s="321">
        <v>2127001</v>
      </c>
    </row>
    <row r="820" spans="1:3" x14ac:dyDescent="0.25">
      <c r="A820" s="321">
        <v>2127002</v>
      </c>
      <c r="B820" s="320" t="s">
        <v>2335</v>
      </c>
      <c r="C820" s="321">
        <v>2127002</v>
      </c>
    </row>
    <row r="821" spans="1:3" x14ac:dyDescent="0.25">
      <c r="A821" s="321">
        <v>2128001</v>
      </c>
      <c r="B821" s="320" t="s">
        <v>2336</v>
      </c>
      <c r="C821" s="321">
        <v>2128001</v>
      </c>
    </row>
    <row r="822" spans="1:3" x14ac:dyDescent="0.25">
      <c r="A822" s="321">
        <v>2128002</v>
      </c>
      <c r="B822" s="320" t="s">
        <v>2337</v>
      </c>
      <c r="C822" s="321">
        <v>2128002</v>
      </c>
    </row>
    <row r="823" spans="1:3" x14ac:dyDescent="0.25">
      <c r="A823" s="321">
        <v>2129101</v>
      </c>
      <c r="B823" s="320" t="s">
        <v>2338</v>
      </c>
      <c r="C823" s="321">
        <v>2129101</v>
      </c>
    </row>
    <row r="824" spans="1:3" x14ac:dyDescent="0.25">
      <c r="A824" s="321">
        <v>2129102</v>
      </c>
      <c r="B824" s="320" t="s">
        <v>2339</v>
      </c>
      <c r="C824" s="321">
        <v>2129102</v>
      </c>
    </row>
    <row r="825" spans="1:3" x14ac:dyDescent="0.25">
      <c r="A825" s="321">
        <v>2129901</v>
      </c>
      <c r="B825" s="320" t="s">
        <v>2340</v>
      </c>
      <c r="C825" s="321">
        <v>2129901</v>
      </c>
    </row>
    <row r="826" spans="1:3" x14ac:dyDescent="0.25">
      <c r="A826" s="321">
        <v>2129902</v>
      </c>
      <c r="B826" s="320" t="s">
        <v>2341</v>
      </c>
      <c r="C826" s="321">
        <v>2129902</v>
      </c>
    </row>
    <row r="827" spans="1:3" x14ac:dyDescent="0.25">
      <c r="A827" s="321">
        <v>21311</v>
      </c>
      <c r="B827" s="320" t="s">
        <v>2342</v>
      </c>
      <c r="C827" s="321">
        <v>21311</v>
      </c>
    </row>
    <row r="828" spans="1:3" ht="22.5" x14ac:dyDescent="0.25">
      <c r="A828" s="321">
        <v>2131201</v>
      </c>
      <c r="B828" s="320" t="s">
        <v>2343</v>
      </c>
      <c r="C828" s="321">
        <v>2131201</v>
      </c>
    </row>
    <row r="829" spans="1:3" x14ac:dyDescent="0.25">
      <c r="A829" s="321">
        <v>2131301</v>
      </c>
      <c r="B829" s="320" t="s">
        <v>2344</v>
      </c>
      <c r="C829" s="321">
        <v>2131301</v>
      </c>
    </row>
    <row r="830" spans="1:3" x14ac:dyDescent="0.25">
      <c r="A830" s="321">
        <v>2131901</v>
      </c>
      <c r="B830" s="320" t="s">
        <v>2345</v>
      </c>
      <c r="C830" s="321">
        <v>2131901</v>
      </c>
    </row>
    <row r="831" spans="1:3" x14ac:dyDescent="0.25">
      <c r="A831" s="321">
        <v>2131902</v>
      </c>
      <c r="B831" s="320" t="s">
        <v>2346</v>
      </c>
      <c r="C831" s="321">
        <v>2131902</v>
      </c>
    </row>
    <row r="832" spans="1:3" x14ac:dyDescent="0.25">
      <c r="A832" s="321">
        <v>2132101</v>
      </c>
      <c r="B832" s="320" t="s">
        <v>2347</v>
      </c>
      <c r="C832" s="321">
        <v>2132101</v>
      </c>
    </row>
    <row r="833" spans="1:3" x14ac:dyDescent="0.25">
      <c r="A833" s="321">
        <v>2132999</v>
      </c>
      <c r="B833" s="320" t="s">
        <v>2348</v>
      </c>
      <c r="C833" s="321">
        <v>2132999</v>
      </c>
    </row>
    <row r="834" spans="1:3" x14ac:dyDescent="0.25">
      <c r="A834" s="321">
        <v>2133001</v>
      </c>
      <c r="B834" s="320" t="s">
        <v>2349</v>
      </c>
      <c r="C834" s="321">
        <v>2133001</v>
      </c>
    </row>
    <row r="835" spans="1:3" x14ac:dyDescent="0.25">
      <c r="A835" s="321">
        <v>2134001</v>
      </c>
      <c r="B835" s="320" t="s">
        <v>2350</v>
      </c>
      <c r="C835" s="321">
        <v>2134001</v>
      </c>
    </row>
    <row r="836" spans="1:3" x14ac:dyDescent="0.25">
      <c r="A836" s="321">
        <v>2134002</v>
      </c>
      <c r="B836" s="320" t="s">
        <v>2351</v>
      </c>
      <c r="C836" s="321">
        <v>2134002</v>
      </c>
    </row>
    <row r="837" spans="1:3" x14ac:dyDescent="0.25">
      <c r="A837" s="321">
        <v>2134003</v>
      </c>
      <c r="B837" s="320" t="s">
        <v>2352</v>
      </c>
      <c r="C837" s="321">
        <v>2134003</v>
      </c>
    </row>
    <row r="838" spans="1:3" x14ac:dyDescent="0.25">
      <c r="A838" s="321">
        <v>2134004</v>
      </c>
      <c r="B838" s="320" t="s">
        <v>2353</v>
      </c>
      <c r="C838" s="321">
        <v>2134004</v>
      </c>
    </row>
    <row r="839" spans="1:3" ht="22.5" x14ac:dyDescent="0.25">
      <c r="A839" s="321">
        <v>21391</v>
      </c>
      <c r="B839" s="320" t="s">
        <v>2354</v>
      </c>
      <c r="C839" s="321">
        <v>21391</v>
      </c>
    </row>
    <row r="840" spans="1:3" x14ac:dyDescent="0.25">
      <c r="A840" s="321">
        <v>21392</v>
      </c>
      <c r="B840" s="320" t="s">
        <v>2355</v>
      </c>
      <c r="C840" s="321">
        <v>21392</v>
      </c>
    </row>
    <row r="841" spans="1:3" x14ac:dyDescent="0.25">
      <c r="A841" s="321">
        <v>2139301</v>
      </c>
      <c r="B841" s="320" t="s">
        <v>2356</v>
      </c>
      <c r="C841" s="321">
        <v>2139301</v>
      </c>
    </row>
    <row r="842" spans="1:3" x14ac:dyDescent="0.25">
      <c r="A842" s="321">
        <v>2139302</v>
      </c>
      <c r="B842" s="320" t="s">
        <v>2357</v>
      </c>
      <c r="C842" s="321">
        <v>2139302</v>
      </c>
    </row>
    <row r="843" spans="1:3" x14ac:dyDescent="0.25">
      <c r="A843" s="321">
        <v>2139303</v>
      </c>
      <c r="B843" s="320" t="s">
        <v>2358</v>
      </c>
      <c r="C843" s="321">
        <v>2139303</v>
      </c>
    </row>
    <row r="844" spans="1:3" x14ac:dyDescent="0.25">
      <c r="A844" s="321">
        <v>2139304</v>
      </c>
      <c r="B844" s="320" t="s">
        <v>2359</v>
      </c>
      <c r="C844" s="321">
        <v>2139304</v>
      </c>
    </row>
    <row r="845" spans="1:3" x14ac:dyDescent="0.25">
      <c r="A845" s="321">
        <v>2139305</v>
      </c>
      <c r="B845" s="320" t="s">
        <v>2360</v>
      </c>
      <c r="C845" s="321">
        <v>2139305</v>
      </c>
    </row>
    <row r="846" spans="1:3" x14ac:dyDescent="0.25">
      <c r="A846" s="321">
        <v>21394</v>
      </c>
      <c r="B846" s="320" t="s">
        <v>2361</v>
      </c>
      <c r="C846" s="321">
        <v>21394</v>
      </c>
    </row>
    <row r="847" spans="1:3" x14ac:dyDescent="0.25">
      <c r="A847" s="321">
        <v>2139501</v>
      </c>
      <c r="B847" s="320" t="s">
        <v>2362</v>
      </c>
      <c r="C847" s="321">
        <v>2139501</v>
      </c>
    </row>
    <row r="848" spans="1:3" x14ac:dyDescent="0.25">
      <c r="A848" s="321">
        <v>2139601</v>
      </c>
      <c r="B848" s="320" t="s">
        <v>2363</v>
      </c>
      <c r="C848" s="321">
        <v>2139601</v>
      </c>
    </row>
    <row r="849" spans="1:3" x14ac:dyDescent="0.25">
      <c r="A849" s="321">
        <v>2139701</v>
      </c>
      <c r="B849" s="320" t="s">
        <v>2364</v>
      </c>
      <c r="C849" s="321">
        <v>2139701</v>
      </c>
    </row>
    <row r="850" spans="1:3" x14ac:dyDescent="0.25">
      <c r="A850" s="321">
        <v>2139901</v>
      </c>
      <c r="B850" s="320" t="s">
        <v>2365</v>
      </c>
      <c r="C850" s="321">
        <v>2139901</v>
      </c>
    </row>
    <row r="851" spans="1:3" x14ac:dyDescent="0.25">
      <c r="A851" s="321">
        <v>2139902</v>
      </c>
      <c r="B851" s="320" t="s">
        <v>2366</v>
      </c>
      <c r="C851" s="321">
        <v>2139902</v>
      </c>
    </row>
    <row r="852" spans="1:3" x14ac:dyDescent="0.25">
      <c r="A852" s="321">
        <v>2139903</v>
      </c>
      <c r="B852" s="320" t="s">
        <v>2367</v>
      </c>
      <c r="C852" s="321">
        <v>2139903</v>
      </c>
    </row>
    <row r="853" spans="1:3" x14ac:dyDescent="0.25">
      <c r="A853" s="321">
        <v>2139904</v>
      </c>
      <c r="B853" s="320" t="s">
        <v>2368</v>
      </c>
      <c r="C853" s="321">
        <v>2139904</v>
      </c>
    </row>
    <row r="854" spans="1:3" x14ac:dyDescent="0.25">
      <c r="A854" s="321">
        <v>2139905</v>
      </c>
      <c r="B854" s="320" t="s">
        <v>2369</v>
      </c>
      <c r="C854" s="321">
        <v>2139905</v>
      </c>
    </row>
    <row r="855" spans="1:3" x14ac:dyDescent="0.25">
      <c r="A855" s="321">
        <v>2139906</v>
      </c>
      <c r="B855" s="320" t="s">
        <v>2370</v>
      </c>
      <c r="C855" s="321">
        <v>2139906</v>
      </c>
    </row>
    <row r="856" spans="1:3" x14ac:dyDescent="0.25">
      <c r="A856" s="321">
        <v>2139907</v>
      </c>
      <c r="B856" s="320" t="s">
        <v>2371</v>
      </c>
      <c r="C856" s="321">
        <v>2139907</v>
      </c>
    </row>
    <row r="857" spans="1:3" x14ac:dyDescent="0.25">
      <c r="A857" s="321">
        <v>2139908</v>
      </c>
      <c r="B857" s="320" t="s">
        <v>2372</v>
      </c>
      <c r="C857" s="321">
        <v>2139908</v>
      </c>
    </row>
    <row r="858" spans="1:3" x14ac:dyDescent="0.25">
      <c r="A858" s="321">
        <v>2139909</v>
      </c>
      <c r="B858" s="320" t="s">
        <v>2373</v>
      </c>
      <c r="C858" s="321">
        <v>2139909</v>
      </c>
    </row>
    <row r="859" spans="1:3" x14ac:dyDescent="0.25">
      <c r="A859" s="321">
        <v>2139910</v>
      </c>
      <c r="B859" s="320" t="s">
        <v>2374</v>
      </c>
      <c r="C859" s="321">
        <v>2139910</v>
      </c>
    </row>
    <row r="860" spans="1:3" x14ac:dyDescent="0.25">
      <c r="A860" s="321">
        <v>2139911</v>
      </c>
      <c r="B860" s="320" t="s">
        <v>2375</v>
      </c>
      <c r="C860" s="321">
        <v>2139911</v>
      </c>
    </row>
    <row r="861" spans="1:3" x14ac:dyDescent="0.25">
      <c r="A861" s="321">
        <v>2139912</v>
      </c>
      <c r="B861" s="320" t="s">
        <v>2376</v>
      </c>
      <c r="C861" s="321">
        <v>2139912</v>
      </c>
    </row>
    <row r="862" spans="1:3" x14ac:dyDescent="0.25">
      <c r="A862" s="321">
        <v>2139913</v>
      </c>
      <c r="B862" s="320" t="s">
        <v>2377</v>
      </c>
      <c r="C862" s="321">
        <v>2139913</v>
      </c>
    </row>
    <row r="863" spans="1:3" x14ac:dyDescent="0.25">
      <c r="A863" s="321">
        <v>2139998</v>
      </c>
      <c r="B863" s="320" t="s">
        <v>2378</v>
      </c>
      <c r="C863" s="321">
        <v>2139998</v>
      </c>
    </row>
    <row r="864" spans="1:3" x14ac:dyDescent="0.25">
      <c r="A864" s="321">
        <v>2139999</v>
      </c>
      <c r="B864" s="320" t="s">
        <v>2379</v>
      </c>
      <c r="C864" s="321">
        <v>2139999</v>
      </c>
    </row>
    <row r="865" spans="1:3" x14ac:dyDescent="0.25">
      <c r="A865" s="321">
        <v>2141101</v>
      </c>
      <c r="B865" s="320" t="s">
        <v>2380</v>
      </c>
      <c r="C865" s="321">
        <v>2141101</v>
      </c>
    </row>
    <row r="866" spans="1:3" x14ac:dyDescent="0.25">
      <c r="A866" s="321">
        <v>2141201</v>
      </c>
      <c r="B866" s="320" t="s">
        <v>2381</v>
      </c>
      <c r="C866" s="321">
        <v>2141201</v>
      </c>
    </row>
    <row r="867" spans="1:3" x14ac:dyDescent="0.25">
      <c r="A867" s="321">
        <v>2141901</v>
      </c>
      <c r="B867" s="320" t="s">
        <v>2382</v>
      </c>
      <c r="C867" s="321">
        <v>2141901</v>
      </c>
    </row>
    <row r="868" spans="1:3" x14ac:dyDescent="0.25">
      <c r="A868" s="321">
        <v>2141902</v>
      </c>
      <c r="B868" s="320" t="s">
        <v>2383</v>
      </c>
      <c r="C868" s="321">
        <v>2141902</v>
      </c>
    </row>
    <row r="869" spans="1:3" x14ac:dyDescent="0.25">
      <c r="A869" s="321">
        <v>2141903</v>
      </c>
      <c r="B869" s="320" t="s">
        <v>2384</v>
      </c>
      <c r="C869" s="321">
        <v>2141903</v>
      </c>
    </row>
    <row r="870" spans="1:3" x14ac:dyDescent="0.25">
      <c r="A870" s="321">
        <v>2141904</v>
      </c>
      <c r="B870" s="320" t="s">
        <v>2385</v>
      </c>
      <c r="C870" s="321">
        <v>2141904</v>
      </c>
    </row>
    <row r="871" spans="1:3" x14ac:dyDescent="0.25">
      <c r="A871" s="321">
        <v>2141999</v>
      </c>
      <c r="B871" s="320" t="s">
        <v>2386</v>
      </c>
      <c r="C871" s="321">
        <v>2141999</v>
      </c>
    </row>
    <row r="872" spans="1:3" x14ac:dyDescent="0.25">
      <c r="A872" s="321">
        <v>21421</v>
      </c>
      <c r="B872" s="320" t="s">
        <v>2387</v>
      </c>
      <c r="C872" s="321">
        <v>21421</v>
      </c>
    </row>
    <row r="873" spans="1:3" x14ac:dyDescent="0.25">
      <c r="A873" s="321">
        <v>21422</v>
      </c>
      <c r="B873" s="320" t="s">
        <v>2388</v>
      </c>
      <c r="C873" s="321">
        <v>21422</v>
      </c>
    </row>
    <row r="874" spans="1:3" x14ac:dyDescent="0.25">
      <c r="A874" s="321">
        <v>21423</v>
      </c>
      <c r="B874" s="320" t="s">
        <v>2389</v>
      </c>
      <c r="C874" s="321">
        <v>21423</v>
      </c>
    </row>
    <row r="875" spans="1:3" x14ac:dyDescent="0.25">
      <c r="A875" s="321">
        <v>21424</v>
      </c>
      <c r="B875" s="320" t="s">
        <v>2390</v>
      </c>
      <c r="C875" s="321">
        <v>21424</v>
      </c>
    </row>
    <row r="876" spans="1:3" x14ac:dyDescent="0.25">
      <c r="A876" s="321">
        <v>2142901</v>
      </c>
      <c r="B876" s="320" t="s">
        <v>2391</v>
      </c>
      <c r="C876" s="321">
        <v>2142901</v>
      </c>
    </row>
    <row r="877" spans="1:3" x14ac:dyDescent="0.25">
      <c r="A877" s="321">
        <v>21431</v>
      </c>
      <c r="B877" s="320" t="s">
        <v>2392</v>
      </c>
      <c r="C877" s="321">
        <v>21431</v>
      </c>
    </row>
    <row r="878" spans="1:3" x14ac:dyDescent="0.25">
      <c r="A878" s="321">
        <v>21432</v>
      </c>
      <c r="B878" s="320" t="s">
        <v>2393</v>
      </c>
      <c r="C878" s="321">
        <v>21432</v>
      </c>
    </row>
    <row r="879" spans="1:3" x14ac:dyDescent="0.25">
      <c r="A879" s="321">
        <v>21433</v>
      </c>
      <c r="B879" s="320" t="s">
        <v>2394</v>
      </c>
      <c r="C879" s="321">
        <v>21433</v>
      </c>
    </row>
    <row r="880" spans="1:3" x14ac:dyDescent="0.25">
      <c r="A880" s="321">
        <v>21434</v>
      </c>
      <c r="B880" s="320" t="s">
        <v>2395</v>
      </c>
      <c r="C880" s="321">
        <v>21434</v>
      </c>
    </row>
    <row r="881" spans="1:3" x14ac:dyDescent="0.25">
      <c r="A881" s="321">
        <v>21435</v>
      </c>
      <c r="B881" s="320" t="s">
        <v>2396</v>
      </c>
      <c r="C881" s="321">
        <v>21435</v>
      </c>
    </row>
    <row r="882" spans="1:3" x14ac:dyDescent="0.25">
      <c r="A882" s="321">
        <v>2143901</v>
      </c>
      <c r="B882" s="320" t="s">
        <v>2397</v>
      </c>
      <c r="C882" s="321">
        <v>2143901</v>
      </c>
    </row>
    <row r="883" spans="1:3" x14ac:dyDescent="0.25">
      <c r="A883" s="321">
        <v>2143902</v>
      </c>
      <c r="B883" s="320" t="s">
        <v>2398</v>
      </c>
      <c r="C883" s="321">
        <v>2143902</v>
      </c>
    </row>
    <row r="884" spans="1:3" x14ac:dyDescent="0.25">
      <c r="A884" s="321">
        <v>2149101</v>
      </c>
      <c r="B884" s="320" t="s">
        <v>2399</v>
      </c>
      <c r="C884" s="321">
        <v>2149101</v>
      </c>
    </row>
    <row r="885" spans="1:3" x14ac:dyDescent="0.25">
      <c r="A885" s="321">
        <v>2149201</v>
      </c>
      <c r="B885" s="320" t="s">
        <v>2400</v>
      </c>
      <c r="C885" s="321">
        <v>2149201</v>
      </c>
    </row>
    <row r="886" spans="1:3" x14ac:dyDescent="0.25">
      <c r="A886" s="321">
        <v>2149301</v>
      </c>
      <c r="B886" s="320" t="s">
        <v>2401</v>
      </c>
      <c r="C886" s="321">
        <v>2149301</v>
      </c>
    </row>
    <row r="887" spans="1:3" x14ac:dyDescent="0.25">
      <c r="A887" s="321">
        <v>2149401</v>
      </c>
      <c r="B887" s="320" t="s">
        <v>2402</v>
      </c>
      <c r="C887" s="321">
        <v>2149401</v>
      </c>
    </row>
    <row r="888" spans="1:3" x14ac:dyDescent="0.25">
      <c r="A888" s="321">
        <v>2149402</v>
      </c>
      <c r="B888" s="320" t="s">
        <v>2403</v>
      </c>
      <c r="C888" s="321">
        <v>2149402</v>
      </c>
    </row>
    <row r="889" spans="1:3" x14ac:dyDescent="0.25">
      <c r="A889" s="321">
        <v>2149403</v>
      </c>
      <c r="B889" s="320" t="s">
        <v>2404</v>
      </c>
      <c r="C889" s="321">
        <v>2149403</v>
      </c>
    </row>
    <row r="890" spans="1:3" x14ac:dyDescent="0.25">
      <c r="A890" s="321">
        <v>2149404</v>
      </c>
      <c r="B890" s="320" t="s">
        <v>2405</v>
      </c>
      <c r="C890" s="321">
        <v>2149404</v>
      </c>
    </row>
    <row r="891" spans="1:3" x14ac:dyDescent="0.25">
      <c r="A891" s="321">
        <v>2149499</v>
      </c>
      <c r="B891" s="320" t="s">
        <v>2406</v>
      </c>
      <c r="C891" s="321">
        <v>2149499</v>
      </c>
    </row>
    <row r="892" spans="1:3" x14ac:dyDescent="0.25">
      <c r="A892" s="321">
        <v>2149501</v>
      </c>
      <c r="B892" s="320" t="s">
        <v>2407</v>
      </c>
      <c r="C892" s="321">
        <v>2149501</v>
      </c>
    </row>
    <row r="893" spans="1:3" x14ac:dyDescent="0.25">
      <c r="A893" s="321">
        <v>2149502</v>
      </c>
      <c r="B893" s="320" t="s">
        <v>2408</v>
      </c>
      <c r="C893" s="321">
        <v>2149502</v>
      </c>
    </row>
    <row r="894" spans="1:3" x14ac:dyDescent="0.25">
      <c r="A894" s="321">
        <v>2149503</v>
      </c>
      <c r="B894" s="320" t="s">
        <v>2409</v>
      </c>
      <c r="C894" s="321">
        <v>2149503</v>
      </c>
    </row>
    <row r="895" spans="1:3" x14ac:dyDescent="0.25">
      <c r="A895" s="321">
        <v>2149504</v>
      </c>
      <c r="B895" s="320" t="s">
        <v>2410</v>
      </c>
      <c r="C895" s="321">
        <v>2149504</v>
      </c>
    </row>
    <row r="896" spans="1:3" x14ac:dyDescent="0.25">
      <c r="A896" s="321">
        <v>2149505</v>
      </c>
      <c r="B896" s="320" t="s">
        <v>2411</v>
      </c>
      <c r="C896" s="321">
        <v>2149505</v>
      </c>
    </row>
    <row r="897" spans="1:3" x14ac:dyDescent="0.25">
      <c r="A897" s="321">
        <v>2149506</v>
      </c>
      <c r="B897" s="320" t="s">
        <v>2412</v>
      </c>
      <c r="C897" s="321">
        <v>2149506</v>
      </c>
    </row>
    <row r="898" spans="1:3" ht="22.5" x14ac:dyDescent="0.25">
      <c r="A898" s="321">
        <v>2149507</v>
      </c>
      <c r="B898" s="320" t="s">
        <v>2413</v>
      </c>
      <c r="C898" s="321">
        <v>2149507</v>
      </c>
    </row>
    <row r="899" spans="1:3" x14ac:dyDescent="0.25">
      <c r="A899" s="321">
        <v>2149601</v>
      </c>
      <c r="B899" s="320" t="s">
        <v>2414</v>
      </c>
      <c r="C899" s="321">
        <v>2149601</v>
      </c>
    </row>
    <row r="900" spans="1:3" x14ac:dyDescent="0.25">
      <c r="A900" s="321">
        <v>2149901</v>
      </c>
      <c r="B900" s="320" t="s">
        <v>2415</v>
      </c>
      <c r="C900" s="321">
        <v>2149901</v>
      </c>
    </row>
    <row r="901" spans="1:3" x14ac:dyDescent="0.25">
      <c r="A901" s="321">
        <v>2149902</v>
      </c>
      <c r="B901" s="320" t="s">
        <v>2416</v>
      </c>
      <c r="C901" s="321">
        <v>2149902</v>
      </c>
    </row>
    <row r="902" spans="1:3" x14ac:dyDescent="0.25">
      <c r="A902" s="321">
        <v>2149903</v>
      </c>
      <c r="B902" s="320" t="s">
        <v>2417</v>
      </c>
      <c r="C902" s="321">
        <v>2149903</v>
      </c>
    </row>
    <row r="903" spans="1:3" x14ac:dyDescent="0.25">
      <c r="A903" s="321">
        <v>2149904</v>
      </c>
      <c r="B903" s="320" t="s">
        <v>2418</v>
      </c>
      <c r="C903" s="321">
        <v>2149904</v>
      </c>
    </row>
    <row r="904" spans="1:3" x14ac:dyDescent="0.25">
      <c r="A904" s="321">
        <v>2149905</v>
      </c>
      <c r="B904" s="320" t="s">
        <v>2419</v>
      </c>
      <c r="C904" s="321">
        <v>2149905</v>
      </c>
    </row>
    <row r="905" spans="1:3" x14ac:dyDescent="0.25">
      <c r="A905" s="321">
        <v>2149906</v>
      </c>
      <c r="B905" s="320" t="s">
        <v>2420</v>
      </c>
      <c r="C905" s="321">
        <v>2149906</v>
      </c>
    </row>
    <row r="906" spans="1:3" x14ac:dyDescent="0.25">
      <c r="A906" s="321">
        <v>2149907</v>
      </c>
      <c r="B906" s="320" t="s">
        <v>2421</v>
      </c>
      <c r="C906" s="321">
        <v>2149907</v>
      </c>
    </row>
    <row r="907" spans="1:3" x14ac:dyDescent="0.25">
      <c r="A907" s="321">
        <v>2149908</v>
      </c>
      <c r="B907" s="320" t="s">
        <v>2422</v>
      </c>
      <c r="C907" s="321">
        <v>2149908</v>
      </c>
    </row>
    <row r="908" spans="1:3" x14ac:dyDescent="0.25">
      <c r="A908" s="321">
        <v>2149909</v>
      </c>
      <c r="B908" s="320" t="s">
        <v>2423</v>
      </c>
      <c r="C908" s="321">
        <v>2149909</v>
      </c>
    </row>
    <row r="909" spans="1:3" x14ac:dyDescent="0.25">
      <c r="A909" s="321">
        <v>2149999</v>
      </c>
      <c r="B909" s="320" t="s">
        <v>2424</v>
      </c>
      <c r="C909" s="321">
        <v>2149999</v>
      </c>
    </row>
    <row r="910" spans="1:3" x14ac:dyDescent="0.25">
      <c r="A910" s="321">
        <v>2151101</v>
      </c>
      <c r="B910" s="320" t="s">
        <v>2425</v>
      </c>
      <c r="C910" s="321">
        <v>2151101</v>
      </c>
    </row>
    <row r="911" spans="1:3" x14ac:dyDescent="0.25">
      <c r="A911" s="321">
        <v>2151102</v>
      </c>
      <c r="B911" s="320" t="s">
        <v>2426</v>
      </c>
      <c r="C911" s="321">
        <v>2151102</v>
      </c>
    </row>
    <row r="912" spans="1:3" x14ac:dyDescent="0.25">
      <c r="A912" s="321">
        <v>2151103</v>
      </c>
      <c r="B912" s="320" t="s">
        <v>2427</v>
      </c>
      <c r="C912" s="321">
        <v>2151103</v>
      </c>
    </row>
    <row r="913" spans="1:3" x14ac:dyDescent="0.25">
      <c r="A913" s="321">
        <v>2151201</v>
      </c>
      <c r="B913" s="320" t="s">
        <v>2428</v>
      </c>
      <c r="C913" s="321">
        <v>2151201</v>
      </c>
    </row>
    <row r="914" spans="1:3" x14ac:dyDescent="0.25">
      <c r="A914" s="321">
        <v>21513</v>
      </c>
      <c r="B914" s="320" t="s">
        <v>2429</v>
      </c>
      <c r="C914" s="321">
        <v>21513</v>
      </c>
    </row>
    <row r="915" spans="1:3" x14ac:dyDescent="0.25">
      <c r="A915" s="321">
        <v>2151401</v>
      </c>
      <c r="B915" s="320" t="s">
        <v>2430</v>
      </c>
      <c r="C915" s="321">
        <v>2151401</v>
      </c>
    </row>
    <row r="916" spans="1:3" x14ac:dyDescent="0.25">
      <c r="A916" s="321">
        <v>21515</v>
      </c>
      <c r="B916" s="320" t="s">
        <v>2431</v>
      </c>
      <c r="C916" s="321">
        <v>21515</v>
      </c>
    </row>
    <row r="917" spans="1:3" x14ac:dyDescent="0.25">
      <c r="A917" s="321">
        <v>21519</v>
      </c>
      <c r="B917" s="320" t="s">
        <v>2432</v>
      </c>
      <c r="C917" s="321">
        <v>21519</v>
      </c>
    </row>
    <row r="918" spans="1:3" x14ac:dyDescent="0.25">
      <c r="A918" s="321">
        <v>21521</v>
      </c>
      <c r="B918" s="320" t="s">
        <v>2433</v>
      </c>
      <c r="C918" s="321">
        <v>21521</v>
      </c>
    </row>
    <row r="919" spans="1:3" x14ac:dyDescent="0.25">
      <c r="A919" s="321">
        <v>2152201</v>
      </c>
      <c r="B919" s="320" t="s">
        <v>2434</v>
      </c>
      <c r="C919" s="321">
        <v>2152201</v>
      </c>
    </row>
    <row r="920" spans="1:3" x14ac:dyDescent="0.25">
      <c r="A920" s="321">
        <v>2152301</v>
      </c>
      <c r="B920" s="320" t="s">
        <v>2435</v>
      </c>
      <c r="C920" s="321">
        <v>2152301</v>
      </c>
    </row>
    <row r="921" spans="1:3" x14ac:dyDescent="0.25">
      <c r="A921" s="321">
        <v>2152302</v>
      </c>
      <c r="B921" s="320" t="s">
        <v>2436</v>
      </c>
      <c r="C921" s="321">
        <v>2152302</v>
      </c>
    </row>
    <row r="922" spans="1:3" x14ac:dyDescent="0.25">
      <c r="A922" s="321">
        <v>2152303</v>
      </c>
      <c r="B922" s="320" t="s">
        <v>2437</v>
      </c>
      <c r="C922" s="321">
        <v>2152303</v>
      </c>
    </row>
    <row r="923" spans="1:3" x14ac:dyDescent="0.25">
      <c r="A923" s="321">
        <v>2152304</v>
      </c>
      <c r="B923" s="320" t="s">
        <v>2438</v>
      </c>
      <c r="C923" s="321">
        <v>2152304</v>
      </c>
    </row>
    <row r="924" spans="1:3" x14ac:dyDescent="0.25">
      <c r="A924" s="321">
        <v>21524</v>
      </c>
      <c r="B924" s="320" t="s">
        <v>2439</v>
      </c>
      <c r="C924" s="321">
        <v>21524</v>
      </c>
    </row>
    <row r="925" spans="1:3" x14ac:dyDescent="0.25">
      <c r="A925" s="321">
        <v>2152501</v>
      </c>
      <c r="B925" s="320" t="s">
        <v>2440</v>
      </c>
      <c r="C925" s="321">
        <v>2152501</v>
      </c>
    </row>
    <row r="926" spans="1:3" x14ac:dyDescent="0.25">
      <c r="A926" s="321">
        <v>2152502</v>
      </c>
      <c r="B926" s="320" t="s">
        <v>2441</v>
      </c>
      <c r="C926" s="321">
        <v>2152502</v>
      </c>
    </row>
    <row r="927" spans="1:3" x14ac:dyDescent="0.25">
      <c r="A927" s="321">
        <v>2152598</v>
      </c>
      <c r="B927" s="320" t="s">
        <v>2442</v>
      </c>
      <c r="C927" s="321">
        <v>2152598</v>
      </c>
    </row>
    <row r="928" spans="1:3" x14ac:dyDescent="0.25">
      <c r="A928" s="321">
        <v>2152599</v>
      </c>
      <c r="B928" s="320" t="s">
        <v>2443</v>
      </c>
      <c r="C928" s="321">
        <v>2152599</v>
      </c>
    </row>
    <row r="929" spans="1:3" x14ac:dyDescent="0.25">
      <c r="A929" s="321">
        <v>2152601</v>
      </c>
      <c r="B929" s="320" t="s">
        <v>2444</v>
      </c>
      <c r="C929" s="321">
        <v>2152601</v>
      </c>
    </row>
    <row r="930" spans="1:3" x14ac:dyDescent="0.25">
      <c r="A930" s="321">
        <v>2152901</v>
      </c>
      <c r="B930" s="320" t="s">
        <v>2445</v>
      </c>
      <c r="C930" s="321">
        <v>2152901</v>
      </c>
    </row>
    <row r="931" spans="1:3" x14ac:dyDescent="0.25">
      <c r="A931" s="321">
        <v>2159001</v>
      </c>
      <c r="B931" s="320" t="s">
        <v>2446</v>
      </c>
      <c r="C931" s="321">
        <v>2159001</v>
      </c>
    </row>
    <row r="932" spans="1:3" x14ac:dyDescent="0.25">
      <c r="A932" s="321">
        <v>2161101</v>
      </c>
      <c r="B932" s="320" t="s">
        <v>2447</v>
      </c>
      <c r="C932" s="321">
        <v>2161101</v>
      </c>
    </row>
    <row r="933" spans="1:3" x14ac:dyDescent="0.25">
      <c r="A933" s="321">
        <v>2161201</v>
      </c>
      <c r="B933" s="320" t="s">
        <v>2448</v>
      </c>
      <c r="C933" s="321">
        <v>2161201</v>
      </c>
    </row>
    <row r="934" spans="1:3" x14ac:dyDescent="0.25">
      <c r="A934" s="321">
        <v>2162101</v>
      </c>
      <c r="B934" s="320" t="s">
        <v>2449</v>
      </c>
      <c r="C934" s="321">
        <v>2162101</v>
      </c>
    </row>
    <row r="935" spans="1:3" x14ac:dyDescent="0.25">
      <c r="A935" s="321">
        <v>2162201</v>
      </c>
      <c r="B935" s="320" t="s">
        <v>2450</v>
      </c>
      <c r="C935" s="321">
        <v>2162201</v>
      </c>
    </row>
    <row r="936" spans="1:3" x14ac:dyDescent="0.25">
      <c r="A936" s="321">
        <v>2163101</v>
      </c>
      <c r="B936" s="320" t="s">
        <v>2451</v>
      </c>
      <c r="C936" s="321">
        <v>2163101</v>
      </c>
    </row>
    <row r="937" spans="1:3" x14ac:dyDescent="0.25">
      <c r="A937" s="321">
        <v>2163201</v>
      </c>
      <c r="B937" s="320" t="s">
        <v>2452</v>
      </c>
      <c r="C937" s="321">
        <v>2163201</v>
      </c>
    </row>
    <row r="938" spans="1:3" x14ac:dyDescent="0.25">
      <c r="A938" s="321">
        <v>2164101</v>
      </c>
      <c r="B938" s="320" t="s">
        <v>2453</v>
      </c>
      <c r="C938" s="321">
        <v>2164101</v>
      </c>
    </row>
    <row r="939" spans="1:3" x14ac:dyDescent="0.25">
      <c r="A939" s="321">
        <v>2164201</v>
      </c>
      <c r="B939" s="320" t="s">
        <v>2454</v>
      </c>
      <c r="C939" s="321">
        <v>2164201</v>
      </c>
    </row>
    <row r="940" spans="1:3" x14ac:dyDescent="0.25">
      <c r="A940" s="321">
        <v>2165101</v>
      </c>
      <c r="B940" s="320" t="s">
        <v>2455</v>
      </c>
      <c r="C940" s="321">
        <v>2165101</v>
      </c>
    </row>
    <row r="941" spans="1:3" x14ac:dyDescent="0.25">
      <c r="A941" s="321">
        <v>2165201</v>
      </c>
      <c r="B941" s="320" t="s">
        <v>2456</v>
      </c>
      <c r="C941" s="321">
        <v>2165201</v>
      </c>
    </row>
    <row r="942" spans="1:3" x14ac:dyDescent="0.25">
      <c r="A942" s="321">
        <v>2166101</v>
      </c>
      <c r="B942" s="320" t="s">
        <v>2457</v>
      </c>
      <c r="C942" s="321">
        <v>2166101</v>
      </c>
    </row>
    <row r="943" spans="1:3" x14ac:dyDescent="0.25">
      <c r="A943" s="321">
        <v>2166201</v>
      </c>
      <c r="B943" s="320" t="s">
        <v>2458</v>
      </c>
      <c r="C943" s="321">
        <v>2166201</v>
      </c>
    </row>
    <row r="944" spans="1:3" x14ac:dyDescent="0.25">
      <c r="A944" s="321">
        <v>2167101</v>
      </c>
      <c r="B944" s="320" t="s">
        <v>2459</v>
      </c>
      <c r="C944" s="321">
        <v>2167101</v>
      </c>
    </row>
    <row r="945" spans="1:3" x14ac:dyDescent="0.25">
      <c r="A945" s="321">
        <v>2167201</v>
      </c>
      <c r="B945" s="320" t="s">
        <v>2460</v>
      </c>
      <c r="C945" s="321">
        <v>2167201</v>
      </c>
    </row>
    <row r="946" spans="1:3" x14ac:dyDescent="0.25">
      <c r="A946" s="321">
        <v>21673</v>
      </c>
      <c r="B946" s="320" t="s">
        <v>2461</v>
      </c>
      <c r="C946" s="321">
        <v>21673</v>
      </c>
    </row>
    <row r="947" spans="1:3" x14ac:dyDescent="0.25">
      <c r="A947" s="321">
        <v>2168101</v>
      </c>
      <c r="B947" s="320" t="s">
        <v>2462</v>
      </c>
      <c r="C947" s="321">
        <v>2168101</v>
      </c>
    </row>
    <row r="948" spans="1:3" x14ac:dyDescent="0.25">
      <c r="A948" s="321">
        <v>2168102</v>
      </c>
      <c r="B948" s="320" t="s">
        <v>2463</v>
      </c>
      <c r="C948" s="321">
        <v>2168102</v>
      </c>
    </row>
    <row r="949" spans="1:3" x14ac:dyDescent="0.25">
      <c r="A949" s="321">
        <v>2168201</v>
      </c>
      <c r="B949" s="320" t="s">
        <v>2464</v>
      </c>
      <c r="C949" s="321">
        <v>2168201</v>
      </c>
    </row>
    <row r="950" spans="1:3" x14ac:dyDescent="0.25">
      <c r="A950" s="321">
        <v>2169101</v>
      </c>
      <c r="B950" s="320" t="s">
        <v>2465</v>
      </c>
      <c r="C950" s="321">
        <v>2169101</v>
      </c>
    </row>
    <row r="951" spans="1:3" x14ac:dyDescent="0.25">
      <c r="A951" s="321">
        <v>2169102</v>
      </c>
      <c r="B951" s="320" t="s">
        <v>2466</v>
      </c>
      <c r="C951" s="321">
        <v>2169102</v>
      </c>
    </row>
    <row r="952" spans="1:3" x14ac:dyDescent="0.25">
      <c r="A952" s="321">
        <v>2169103</v>
      </c>
      <c r="B952" s="320" t="s">
        <v>2467</v>
      </c>
      <c r="C952" s="321">
        <v>2169103</v>
      </c>
    </row>
    <row r="953" spans="1:3" x14ac:dyDescent="0.25">
      <c r="A953" s="321">
        <v>2169104</v>
      </c>
      <c r="B953" s="320" t="s">
        <v>2468</v>
      </c>
      <c r="C953" s="321">
        <v>2169104</v>
      </c>
    </row>
    <row r="954" spans="1:3" x14ac:dyDescent="0.25">
      <c r="A954" s="321">
        <v>2169105</v>
      </c>
      <c r="B954" s="320" t="s">
        <v>2469</v>
      </c>
      <c r="C954" s="321">
        <v>2169105</v>
      </c>
    </row>
    <row r="955" spans="1:3" x14ac:dyDescent="0.25">
      <c r="A955" s="321">
        <v>2169106</v>
      </c>
      <c r="B955" s="320" t="s">
        <v>2470</v>
      </c>
      <c r="C955" s="321">
        <v>2169106</v>
      </c>
    </row>
    <row r="956" spans="1:3" x14ac:dyDescent="0.25">
      <c r="A956" s="321">
        <v>2169107</v>
      </c>
      <c r="B956" s="320" t="s">
        <v>2471</v>
      </c>
      <c r="C956" s="321">
        <v>2169107</v>
      </c>
    </row>
    <row r="957" spans="1:3" x14ac:dyDescent="0.25">
      <c r="A957" s="321">
        <v>2169108</v>
      </c>
      <c r="B957" s="320" t="s">
        <v>2472</v>
      </c>
      <c r="C957" s="321">
        <v>2169108</v>
      </c>
    </row>
    <row r="958" spans="1:3" x14ac:dyDescent="0.25">
      <c r="A958" s="321">
        <v>2169109</v>
      </c>
      <c r="B958" s="320" t="s">
        <v>2473</v>
      </c>
      <c r="C958" s="321">
        <v>2169109</v>
      </c>
    </row>
    <row r="959" spans="1:3" x14ac:dyDescent="0.25">
      <c r="A959" s="321">
        <v>2169110</v>
      </c>
      <c r="B959" s="320" t="s">
        <v>2474</v>
      </c>
      <c r="C959" s="321">
        <v>2169110</v>
      </c>
    </row>
    <row r="960" spans="1:3" x14ac:dyDescent="0.25">
      <c r="A960" s="321">
        <v>2169111</v>
      </c>
      <c r="B960" s="320" t="s">
        <v>2475</v>
      </c>
      <c r="C960" s="321">
        <v>2169111</v>
      </c>
    </row>
    <row r="961" spans="1:3" x14ac:dyDescent="0.25">
      <c r="A961" s="321">
        <v>2169112</v>
      </c>
      <c r="B961" s="320" t="s">
        <v>2476</v>
      </c>
      <c r="C961" s="321">
        <v>2169112</v>
      </c>
    </row>
    <row r="962" spans="1:3" x14ac:dyDescent="0.25">
      <c r="A962" s="321">
        <v>2169113</v>
      </c>
      <c r="B962" s="320" t="s">
        <v>2477</v>
      </c>
      <c r="C962" s="321">
        <v>2169113</v>
      </c>
    </row>
    <row r="963" spans="1:3" x14ac:dyDescent="0.25">
      <c r="A963" s="321">
        <v>2169114</v>
      </c>
      <c r="B963" s="320" t="s">
        <v>2478</v>
      </c>
      <c r="C963" s="321">
        <v>2169114</v>
      </c>
    </row>
    <row r="964" spans="1:3" x14ac:dyDescent="0.25">
      <c r="A964" s="321">
        <v>2169196</v>
      </c>
      <c r="B964" s="320" t="s">
        <v>2479</v>
      </c>
      <c r="C964" s="321">
        <v>2169196</v>
      </c>
    </row>
    <row r="965" spans="1:3" x14ac:dyDescent="0.25">
      <c r="A965" s="321">
        <v>2169197</v>
      </c>
      <c r="B965" s="320" t="s">
        <v>2480</v>
      </c>
      <c r="C965" s="321">
        <v>2169197</v>
      </c>
    </row>
    <row r="966" spans="1:3" x14ac:dyDescent="0.25">
      <c r="A966" s="321">
        <v>2169198</v>
      </c>
      <c r="B966" s="320" t="s">
        <v>2481</v>
      </c>
      <c r="C966" s="321">
        <v>2169198</v>
      </c>
    </row>
    <row r="967" spans="1:3" x14ac:dyDescent="0.25">
      <c r="A967" s="321">
        <v>2169199</v>
      </c>
      <c r="B967" s="320" t="s">
        <v>2482</v>
      </c>
      <c r="C967" s="321">
        <v>2169199</v>
      </c>
    </row>
    <row r="968" spans="1:3" x14ac:dyDescent="0.25">
      <c r="A968" s="321">
        <v>2169301</v>
      </c>
      <c r="B968" s="320" t="s">
        <v>2483</v>
      </c>
      <c r="C968" s="321">
        <v>2169301</v>
      </c>
    </row>
    <row r="969" spans="1:3" x14ac:dyDescent="0.25">
      <c r="A969" s="321">
        <v>2169302</v>
      </c>
      <c r="B969" s="320" t="s">
        <v>2484</v>
      </c>
      <c r="C969" s="321">
        <v>2169302</v>
      </c>
    </row>
    <row r="970" spans="1:3" x14ac:dyDescent="0.25">
      <c r="A970" s="321">
        <v>2170001</v>
      </c>
      <c r="B970" s="320" t="s">
        <v>2485</v>
      </c>
      <c r="C970" s="321">
        <v>2170001</v>
      </c>
    </row>
    <row r="971" spans="1:3" x14ac:dyDescent="0.25">
      <c r="A971" s="321">
        <v>2170002</v>
      </c>
      <c r="B971" s="320" t="s">
        <v>2486</v>
      </c>
      <c r="C971" s="321">
        <v>2170002</v>
      </c>
    </row>
    <row r="972" spans="1:3" x14ac:dyDescent="0.25">
      <c r="A972" s="321">
        <v>2170003</v>
      </c>
      <c r="B972" s="320" t="s">
        <v>2487</v>
      </c>
      <c r="C972" s="321">
        <v>2170003</v>
      </c>
    </row>
    <row r="973" spans="1:3" x14ac:dyDescent="0.25">
      <c r="A973" s="321">
        <v>2170004</v>
      </c>
      <c r="B973" s="320" t="s">
        <v>2488</v>
      </c>
      <c r="C973" s="321">
        <v>2170004</v>
      </c>
    </row>
    <row r="974" spans="1:3" x14ac:dyDescent="0.25">
      <c r="A974" s="321">
        <v>2170005</v>
      </c>
      <c r="B974" s="320" t="s">
        <v>2489</v>
      </c>
      <c r="C974" s="321">
        <v>2170005</v>
      </c>
    </row>
    <row r="975" spans="1:3" x14ac:dyDescent="0.25">
      <c r="A975" s="321">
        <v>2170006</v>
      </c>
      <c r="B975" s="320" t="s">
        <v>2490</v>
      </c>
      <c r="C975" s="321">
        <v>2170006</v>
      </c>
    </row>
    <row r="976" spans="1:3" x14ac:dyDescent="0.25">
      <c r="A976" s="321">
        <v>2180001</v>
      </c>
      <c r="B976" s="320" t="s">
        <v>2491</v>
      </c>
      <c r="C976" s="321">
        <v>2180001</v>
      </c>
    </row>
    <row r="977" spans="1:3" x14ac:dyDescent="0.25">
      <c r="A977" s="321">
        <v>2191001</v>
      </c>
      <c r="B977" s="320" t="s">
        <v>2492</v>
      </c>
      <c r="C977" s="321">
        <v>2191001</v>
      </c>
    </row>
    <row r="978" spans="1:3" x14ac:dyDescent="0.25">
      <c r="A978" s="321">
        <v>2191002</v>
      </c>
      <c r="B978" s="320" t="s">
        <v>2493</v>
      </c>
      <c r="C978" s="321">
        <v>2191002</v>
      </c>
    </row>
    <row r="979" spans="1:3" x14ac:dyDescent="0.25">
      <c r="A979" s="321">
        <v>2191003</v>
      </c>
      <c r="B979" s="320" t="s">
        <v>2494</v>
      </c>
      <c r="C979" s="321">
        <v>2191003</v>
      </c>
    </row>
    <row r="980" spans="1:3" x14ac:dyDescent="0.25">
      <c r="A980" s="321">
        <v>2191004</v>
      </c>
      <c r="B980" s="320" t="s">
        <v>2495</v>
      </c>
      <c r="C980" s="321">
        <v>2191004</v>
      </c>
    </row>
    <row r="981" spans="1:3" x14ac:dyDescent="0.25">
      <c r="A981" s="321">
        <v>2191005</v>
      </c>
      <c r="B981" s="320" t="s">
        <v>2496</v>
      </c>
      <c r="C981" s="321">
        <v>2191005</v>
      </c>
    </row>
    <row r="982" spans="1:3" x14ac:dyDescent="0.25">
      <c r="A982" s="321">
        <v>2191006</v>
      </c>
      <c r="B982" s="320" t="s">
        <v>2497</v>
      </c>
      <c r="C982" s="321">
        <v>2191006</v>
      </c>
    </row>
    <row r="983" spans="1:3" x14ac:dyDescent="0.25">
      <c r="A983" s="321">
        <v>2191007</v>
      </c>
      <c r="B983" s="320" t="s">
        <v>2498</v>
      </c>
      <c r="C983" s="321">
        <v>2191007</v>
      </c>
    </row>
    <row r="984" spans="1:3" x14ac:dyDescent="0.25">
      <c r="A984" s="321">
        <v>2191008</v>
      </c>
      <c r="B984" s="320" t="s">
        <v>2499</v>
      </c>
      <c r="C984" s="321">
        <v>2191008</v>
      </c>
    </row>
    <row r="985" spans="1:3" x14ac:dyDescent="0.25">
      <c r="A985" s="321">
        <v>2191009</v>
      </c>
      <c r="B985" s="320" t="s">
        <v>2500</v>
      </c>
      <c r="C985" s="321">
        <v>2191009</v>
      </c>
    </row>
    <row r="986" spans="1:3" x14ac:dyDescent="0.25">
      <c r="A986" s="321">
        <v>2191010</v>
      </c>
      <c r="B986" s="320" t="s">
        <v>2501</v>
      </c>
      <c r="C986" s="321">
        <v>2191010</v>
      </c>
    </row>
    <row r="987" spans="1:3" x14ac:dyDescent="0.25">
      <c r="A987" s="321">
        <v>2191011</v>
      </c>
      <c r="B987" s="320" t="s">
        <v>2502</v>
      </c>
      <c r="C987" s="321">
        <v>2191011</v>
      </c>
    </row>
    <row r="988" spans="1:3" x14ac:dyDescent="0.25">
      <c r="A988" s="321">
        <v>2191012</v>
      </c>
      <c r="B988" s="320" t="s">
        <v>2503</v>
      </c>
      <c r="C988" s="321">
        <v>2191012</v>
      </c>
    </row>
    <row r="989" spans="1:3" x14ac:dyDescent="0.25">
      <c r="A989" s="321">
        <v>2191098</v>
      </c>
      <c r="B989" s="320" t="s">
        <v>2504</v>
      </c>
      <c r="C989" s="321">
        <v>2191098</v>
      </c>
    </row>
    <row r="990" spans="1:3" x14ac:dyDescent="0.25">
      <c r="A990" s="321">
        <v>2191099</v>
      </c>
      <c r="B990" s="320" t="s">
        <v>2505</v>
      </c>
      <c r="C990" s="321">
        <v>2191099</v>
      </c>
    </row>
    <row r="991" spans="1:3" x14ac:dyDescent="0.25">
      <c r="A991" s="321">
        <v>2192001</v>
      </c>
      <c r="B991" s="320" t="s">
        <v>2506</v>
      </c>
      <c r="C991" s="321">
        <v>2192001</v>
      </c>
    </row>
    <row r="992" spans="1:3" x14ac:dyDescent="0.25">
      <c r="A992" s="321">
        <v>2192002</v>
      </c>
      <c r="B992" s="320" t="s">
        <v>2507</v>
      </c>
      <c r="C992" s="321">
        <v>2192002</v>
      </c>
    </row>
    <row r="993" spans="1:3" x14ac:dyDescent="0.25">
      <c r="A993" s="321">
        <v>2192003</v>
      </c>
      <c r="B993" s="320" t="s">
        <v>2508</v>
      </c>
      <c r="C993" s="321">
        <v>2192003</v>
      </c>
    </row>
    <row r="994" spans="1:3" x14ac:dyDescent="0.25">
      <c r="A994" s="321">
        <v>2193101</v>
      </c>
      <c r="B994" s="320" t="s">
        <v>2509</v>
      </c>
      <c r="C994" s="321">
        <v>2193101</v>
      </c>
    </row>
    <row r="995" spans="1:3" x14ac:dyDescent="0.25">
      <c r="A995" s="321">
        <v>2193102</v>
      </c>
      <c r="B995" s="320" t="s">
        <v>2510</v>
      </c>
      <c r="C995" s="321">
        <v>2193102</v>
      </c>
    </row>
    <row r="996" spans="1:3" x14ac:dyDescent="0.25">
      <c r="A996" s="321">
        <v>2193201</v>
      </c>
      <c r="B996" s="320" t="s">
        <v>2511</v>
      </c>
      <c r="C996" s="321">
        <v>2193201</v>
      </c>
    </row>
    <row r="997" spans="1:3" x14ac:dyDescent="0.25">
      <c r="A997" s="321">
        <v>2193202</v>
      </c>
      <c r="B997" s="320" t="s">
        <v>2512</v>
      </c>
      <c r="C997" s="321">
        <v>2193202</v>
      </c>
    </row>
    <row r="998" spans="1:3" x14ac:dyDescent="0.25">
      <c r="A998" s="321">
        <v>2193203</v>
      </c>
      <c r="B998" s="320" t="s">
        <v>2513</v>
      </c>
      <c r="C998" s="321">
        <v>2193203</v>
      </c>
    </row>
    <row r="999" spans="1:3" x14ac:dyDescent="0.25">
      <c r="A999" s="321">
        <v>2211001</v>
      </c>
      <c r="B999" s="320" t="s">
        <v>2514</v>
      </c>
      <c r="C999" s="321">
        <v>2211001</v>
      </c>
    </row>
    <row r="1000" spans="1:3" x14ac:dyDescent="0.25">
      <c r="A1000" s="321">
        <v>2211002</v>
      </c>
      <c r="B1000" s="320" t="s">
        <v>2515</v>
      </c>
      <c r="C1000" s="321">
        <v>2211002</v>
      </c>
    </row>
    <row r="1001" spans="1:3" x14ac:dyDescent="0.25">
      <c r="A1001" s="321">
        <v>2211003</v>
      </c>
      <c r="B1001" s="320" t="s">
        <v>2516</v>
      </c>
      <c r="C1001" s="321">
        <v>2211003</v>
      </c>
    </row>
    <row r="1002" spans="1:3" x14ac:dyDescent="0.25">
      <c r="A1002" s="321">
        <v>2211004</v>
      </c>
      <c r="B1002" s="320" t="s">
        <v>2517</v>
      </c>
      <c r="C1002" s="321">
        <v>2211004</v>
      </c>
    </row>
    <row r="1003" spans="1:3" x14ac:dyDescent="0.25">
      <c r="A1003" s="321">
        <v>2211005</v>
      </c>
      <c r="B1003" s="320" t="s">
        <v>2518</v>
      </c>
      <c r="C1003" s="321">
        <v>2211005</v>
      </c>
    </row>
    <row r="1004" spans="1:3" x14ac:dyDescent="0.25">
      <c r="A1004" s="321">
        <v>2211006</v>
      </c>
      <c r="B1004" s="320" t="s">
        <v>2519</v>
      </c>
      <c r="C1004" s="321">
        <v>2211006</v>
      </c>
    </row>
    <row r="1005" spans="1:3" x14ac:dyDescent="0.25">
      <c r="A1005" s="321">
        <v>2211007</v>
      </c>
      <c r="B1005" s="320" t="s">
        <v>2520</v>
      </c>
      <c r="C1005" s="321">
        <v>2211007</v>
      </c>
    </row>
    <row r="1006" spans="1:3" x14ac:dyDescent="0.25">
      <c r="A1006" s="321">
        <v>2211008</v>
      </c>
      <c r="B1006" s="320" t="s">
        <v>2521</v>
      </c>
      <c r="C1006" s="321">
        <v>2211008</v>
      </c>
    </row>
    <row r="1007" spans="1:3" x14ac:dyDescent="0.25">
      <c r="A1007" s="321">
        <v>2212001</v>
      </c>
      <c r="B1007" s="320" t="s">
        <v>2522</v>
      </c>
      <c r="C1007" s="321">
        <v>2212001</v>
      </c>
    </row>
    <row r="1008" spans="1:3" x14ac:dyDescent="0.25">
      <c r="A1008" s="321">
        <v>2213001</v>
      </c>
      <c r="B1008" s="320" t="s">
        <v>2523</v>
      </c>
      <c r="C1008" s="321">
        <v>2213001</v>
      </c>
    </row>
    <row r="1009" spans="1:3" x14ac:dyDescent="0.25">
      <c r="A1009" s="321">
        <v>2213002</v>
      </c>
      <c r="B1009" s="320" t="s">
        <v>2524</v>
      </c>
      <c r="C1009" s="321">
        <v>2213002</v>
      </c>
    </row>
    <row r="1010" spans="1:3" x14ac:dyDescent="0.25">
      <c r="A1010" s="321">
        <v>2221101</v>
      </c>
      <c r="B1010" s="320" t="s">
        <v>2525</v>
      </c>
      <c r="C1010" s="321">
        <v>2221101</v>
      </c>
    </row>
    <row r="1011" spans="1:3" x14ac:dyDescent="0.25">
      <c r="A1011" s="321">
        <v>2221102</v>
      </c>
      <c r="B1011" s="320" t="s">
        <v>2526</v>
      </c>
      <c r="C1011" s="321">
        <v>2221102</v>
      </c>
    </row>
    <row r="1012" spans="1:3" x14ac:dyDescent="0.25">
      <c r="A1012" s="321">
        <v>2221201</v>
      </c>
      <c r="B1012" s="320" t="s">
        <v>2527</v>
      </c>
      <c r="C1012" s="321">
        <v>2221201</v>
      </c>
    </row>
    <row r="1013" spans="1:3" x14ac:dyDescent="0.25">
      <c r="A1013" s="321">
        <v>22219</v>
      </c>
      <c r="B1013" s="320" t="s">
        <v>2528</v>
      </c>
      <c r="C1013" s="321">
        <v>22219</v>
      </c>
    </row>
    <row r="1014" spans="1:3" x14ac:dyDescent="0.25">
      <c r="A1014" s="321">
        <v>2222101</v>
      </c>
      <c r="B1014" s="320" t="s">
        <v>2529</v>
      </c>
      <c r="C1014" s="321">
        <v>2222101</v>
      </c>
    </row>
    <row r="1015" spans="1:3" x14ac:dyDescent="0.25">
      <c r="A1015" s="321">
        <v>2222201</v>
      </c>
      <c r="B1015" s="320" t="s">
        <v>2530</v>
      </c>
      <c r="C1015" s="321">
        <v>2222201</v>
      </c>
    </row>
    <row r="1016" spans="1:3" x14ac:dyDescent="0.25">
      <c r="A1016" s="321">
        <v>22229</v>
      </c>
      <c r="B1016" s="320" t="s">
        <v>2531</v>
      </c>
      <c r="C1016" s="321">
        <v>22229</v>
      </c>
    </row>
    <row r="1017" spans="1:3" x14ac:dyDescent="0.25">
      <c r="A1017" s="321">
        <v>2223001</v>
      </c>
      <c r="B1017" s="320" t="s">
        <v>2532</v>
      </c>
      <c r="C1017" s="321">
        <v>2223001</v>
      </c>
    </row>
    <row r="1018" spans="1:3" x14ac:dyDescent="0.25">
      <c r="A1018" s="321">
        <v>2223002</v>
      </c>
      <c r="B1018" s="320" t="s">
        <v>2533</v>
      </c>
      <c r="C1018" s="321">
        <v>2223002</v>
      </c>
    </row>
    <row r="1019" spans="1:3" x14ac:dyDescent="0.25">
      <c r="A1019" s="321">
        <v>2223099</v>
      </c>
      <c r="B1019" s="320" t="s">
        <v>2534</v>
      </c>
      <c r="C1019" s="321">
        <v>2223099</v>
      </c>
    </row>
    <row r="1020" spans="1:3" x14ac:dyDescent="0.25">
      <c r="A1020" s="321">
        <v>2224101</v>
      </c>
      <c r="B1020" s="320" t="s">
        <v>2535</v>
      </c>
      <c r="C1020" s="321">
        <v>2224101</v>
      </c>
    </row>
    <row r="1021" spans="1:3" x14ac:dyDescent="0.25">
      <c r="A1021" s="321">
        <v>2224102</v>
      </c>
      <c r="B1021" s="320" t="s">
        <v>2536</v>
      </c>
      <c r="C1021" s="321">
        <v>2224102</v>
      </c>
    </row>
    <row r="1022" spans="1:3" x14ac:dyDescent="0.25">
      <c r="A1022" s="321">
        <v>2224103</v>
      </c>
      <c r="B1022" s="320" t="s">
        <v>2537</v>
      </c>
      <c r="C1022" s="321">
        <v>2224103</v>
      </c>
    </row>
    <row r="1023" spans="1:3" ht="22.5" x14ac:dyDescent="0.25">
      <c r="A1023" s="321">
        <v>22242</v>
      </c>
      <c r="B1023" s="320" t="s">
        <v>2538</v>
      </c>
      <c r="C1023" s="321">
        <v>22242</v>
      </c>
    </row>
    <row r="1024" spans="1:3" ht="22.5" x14ac:dyDescent="0.25">
      <c r="A1024" s="321">
        <v>22249</v>
      </c>
      <c r="B1024" s="320" t="s">
        <v>2539</v>
      </c>
      <c r="C1024" s="321">
        <v>22249</v>
      </c>
    </row>
    <row r="1025" spans="1:3" x14ac:dyDescent="0.25">
      <c r="A1025" s="321">
        <v>2225101</v>
      </c>
      <c r="B1025" s="320" t="s">
        <v>2540</v>
      </c>
      <c r="C1025" s="321">
        <v>2225101</v>
      </c>
    </row>
    <row r="1026" spans="1:3" x14ac:dyDescent="0.25">
      <c r="A1026" s="321">
        <v>2225102</v>
      </c>
      <c r="B1026" s="320" t="s">
        <v>2541</v>
      </c>
      <c r="C1026" s="321">
        <v>2225102</v>
      </c>
    </row>
    <row r="1027" spans="1:3" x14ac:dyDescent="0.25">
      <c r="A1027" s="321">
        <v>2225103</v>
      </c>
      <c r="B1027" s="320" t="s">
        <v>2542</v>
      </c>
      <c r="C1027" s="321">
        <v>2225103</v>
      </c>
    </row>
    <row r="1028" spans="1:3" x14ac:dyDescent="0.25">
      <c r="A1028" s="321">
        <v>2225104</v>
      </c>
      <c r="B1028" s="320" t="s">
        <v>2543</v>
      </c>
      <c r="C1028" s="321">
        <v>2225104</v>
      </c>
    </row>
    <row r="1029" spans="1:3" x14ac:dyDescent="0.25">
      <c r="A1029" s="321">
        <v>2225105</v>
      </c>
      <c r="B1029" s="320" t="s">
        <v>2544</v>
      </c>
      <c r="C1029" s="321">
        <v>2225105</v>
      </c>
    </row>
    <row r="1030" spans="1:3" x14ac:dyDescent="0.25">
      <c r="A1030" s="321">
        <v>2225201</v>
      </c>
      <c r="B1030" s="320" t="s">
        <v>2545</v>
      </c>
      <c r="C1030" s="321">
        <v>2225201</v>
      </c>
    </row>
    <row r="1031" spans="1:3" x14ac:dyDescent="0.25">
      <c r="A1031" s="321">
        <v>22253</v>
      </c>
      <c r="B1031" s="320" t="s">
        <v>2546</v>
      </c>
      <c r="C1031" s="321">
        <v>22253</v>
      </c>
    </row>
    <row r="1032" spans="1:3" x14ac:dyDescent="0.25">
      <c r="A1032" s="321">
        <v>22254</v>
      </c>
      <c r="B1032" s="320" t="s">
        <v>2547</v>
      </c>
      <c r="C1032" s="321">
        <v>22254</v>
      </c>
    </row>
    <row r="1033" spans="1:3" x14ac:dyDescent="0.25">
      <c r="A1033" s="321">
        <v>22259</v>
      </c>
      <c r="B1033" s="320" t="s">
        <v>2548</v>
      </c>
      <c r="C1033" s="321">
        <v>22259</v>
      </c>
    </row>
    <row r="1034" spans="1:3" x14ac:dyDescent="0.25">
      <c r="A1034" s="321">
        <v>2226001</v>
      </c>
      <c r="B1034" s="320" t="s">
        <v>2549</v>
      </c>
      <c r="C1034" s="321">
        <v>2226001</v>
      </c>
    </row>
    <row r="1035" spans="1:3" x14ac:dyDescent="0.25">
      <c r="A1035" s="321">
        <v>2227001</v>
      </c>
      <c r="B1035" s="320" t="s">
        <v>2550</v>
      </c>
      <c r="C1035" s="321">
        <v>2227001</v>
      </c>
    </row>
    <row r="1036" spans="1:3" x14ac:dyDescent="0.25">
      <c r="A1036" s="321">
        <v>2229001</v>
      </c>
      <c r="B1036" s="320" t="s">
        <v>2551</v>
      </c>
      <c r="C1036" s="321">
        <v>2229001</v>
      </c>
    </row>
    <row r="1037" spans="1:3" x14ac:dyDescent="0.25">
      <c r="A1037" s="321">
        <v>2229002</v>
      </c>
      <c r="B1037" s="320" t="s">
        <v>2552</v>
      </c>
      <c r="C1037" s="321">
        <v>2229002</v>
      </c>
    </row>
    <row r="1038" spans="1:3" x14ac:dyDescent="0.25">
      <c r="A1038" s="321">
        <v>2229003</v>
      </c>
      <c r="B1038" s="320" t="s">
        <v>2553</v>
      </c>
      <c r="C1038" s="321">
        <v>2229003</v>
      </c>
    </row>
    <row r="1039" spans="1:3" x14ac:dyDescent="0.25">
      <c r="A1039" s="321">
        <v>2229004</v>
      </c>
      <c r="B1039" s="320" t="s">
        <v>2554</v>
      </c>
      <c r="C1039" s="321">
        <v>2229004</v>
      </c>
    </row>
    <row r="1040" spans="1:3" x14ac:dyDescent="0.25">
      <c r="A1040" s="321">
        <v>2229005</v>
      </c>
      <c r="B1040" s="320" t="s">
        <v>2555</v>
      </c>
      <c r="C1040" s="321">
        <v>2229005</v>
      </c>
    </row>
    <row r="1041" spans="1:3" x14ac:dyDescent="0.25">
      <c r="A1041" s="321">
        <v>2229006</v>
      </c>
      <c r="B1041" s="320" t="s">
        <v>2556</v>
      </c>
      <c r="C1041" s="321">
        <v>2229006</v>
      </c>
    </row>
    <row r="1042" spans="1:3" x14ac:dyDescent="0.25">
      <c r="A1042" s="321">
        <v>2229007</v>
      </c>
      <c r="B1042" s="320" t="s">
        <v>2557</v>
      </c>
      <c r="C1042" s="321">
        <v>2229007</v>
      </c>
    </row>
    <row r="1043" spans="1:3" x14ac:dyDescent="0.25">
      <c r="A1043" s="321">
        <v>22300</v>
      </c>
      <c r="B1043" s="320" t="s">
        <v>2558</v>
      </c>
      <c r="C1043" s="321">
        <v>22300</v>
      </c>
    </row>
    <row r="1044" spans="1:3" x14ac:dyDescent="0.25">
      <c r="A1044" s="321">
        <v>2311001</v>
      </c>
      <c r="B1044" s="320" t="s">
        <v>2559</v>
      </c>
      <c r="C1044" s="321">
        <v>2311001</v>
      </c>
    </row>
    <row r="1045" spans="1:3" x14ac:dyDescent="0.25">
      <c r="A1045" s="321">
        <v>2311002</v>
      </c>
      <c r="B1045" s="320" t="s">
        <v>2560</v>
      </c>
      <c r="C1045" s="321">
        <v>2311002</v>
      </c>
    </row>
    <row r="1046" spans="1:3" x14ac:dyDescent="0.25">
      <c r="A1046" s="321">
        <v>2311003</v>
      </c>
      <c r="B1046" s="320" t="s">
        <v>2561</v>
      </c>
      <c r="C1046" s="321">
        <v>2311003</v>
      </c>
    </row>
    <row r="1047" spans="1:3" x14ac:dyDescent="0.25">
      <c r="A1047" s="321">
        <v>2311004</v>
      </c>
      <c r="B1047" s="320" t="s">
        <v>2562</v>
      </c>
      <c r="C1047" s="321">
        <v>2311004</v>
      </c>
    </row>
    <row r="1048" spans="1:3" x14ac:dyDescent="0.25">
      <c r="A1048" s="321">
        <v>2312001</v>
      </c>
      <c r="B1048" s="320" t="s">
        <v>2563</v>
      </c>
      <c r="C1048" s="321">
        <v>2312001</v>
      </c>
    </row>
    <row r="1049" spans="1:3" x14ac:dyDescent="0.25">
      <c r="A1049" s="321">
        <v>2312002</v>
      </c>
      <c r="B1049" s="320" t="s">
        <v>2564</v>
      </c>
      <c r="C1049" s="321">
        <v>2312002</v>
      </c>
    </row>
    <row r="1050" spans="1:3" x14ac:dyDescent="0.25">
      <c r="A1050" s="321">
        <v>2312003</v>
      </c>
      <c r="B1050" s="320" t="s">
        <v>2565</v>
      </c>
      <c r="C1050" s="321">
        <v>2312003</v>
      </c>
    </row>
    <row r="1051" spans="1:3" x14ac:dyDescent="0.25">
      <c r="A1051" s="321">
        <v>2312004</v>
      </c>
      <c r="B1051" s="320" t="s">
        <v>2566</v>
      </c>
      <c r="C1051" s="321">
        <v>2312004</v>
      </c>
    </row>
    <row r="1052" spans="1:3" x14ac:dyDescent="0.25">
      <c r="A1052" s="321">
        <v>2312005</v>
      </c>
      <c r="B1052" s="320" t="s">
        <v>2567</v>
      </c>
      <c r="C1052" s="321">
        <v>2312005</v>
      </c>
    </row>
    <row r="1053" spans="1:3" x14ac:dyDescent="0.25">
      <c r="A1053" s="321">
        <v>2312099</v>
      </c>
      <c r="B1053" s="320" t="s">
        <v>2568</v>
      </c>
      <c r="C1053" s="321">
        <v>2312099</v>
      </c>
    </row>
    <row r="1054" spans="1:3" x14ac:dyDescent="0.25">
      <c r="A1054" s="321">
        <v>2313001</v>
      </c>
      <c r="B1054" s="320" t="s">
        <v>2569</v>
      </c>
      <c r="C1054" s="321">
        <v>2313001</v>
      </c>
    </row>
    <row r="1055" spans="1:3" x14ac:dyDescent="0.25">
      <c r="A1055" s="321">
        <v>2313002</v>
      </c>
      <c r="B1055" s="320" t="s">
        <v>2570</v>
      </c>
      <c r="C1055" s="321">
        <v>2313002</v>
      </c>
    </row>
    <row r="1056" spans="1:3" x14ac:dyDescent="0.25">
      <c r="A1056" s="321">
        <v>2313003</v>
      </c>
      <c r="B1056" s="320" t="s">
        <v>2571</v>
      </c>
      <c r="C1056" s="321">
        <v>2313003</v>
      </c>
    </row>
    <row r="1057" spans="1:3" x14ac:dyDescent="0.25">
      <c r="A1057" s="321">
        <v>2313099</v>
      </c>
      <c r="B1057" s="320" t="s">
        <v>2572</v>
      </c>
      <c r="C1057" s="321">
        <v>2313099</v>
      </c>
    </row>
    <row r="1058" spans="1:3" x14ac:dyDescent="0.25">
      <c r="A1058" s="321">
        <v>2314001</v>
      </c>
      <c r="B1058" s="320" t="s">
        <v>2573</v>
      </c>
      <c r="C1058" s="321">
        <v>2314001</v>
      </c>
    </row>
    <row r="1059" spans="1:3" x14ac:dyDescent="0.25">
      <c r="A1059" s="321">
        <v>2314002</v>
      </c>
      <c r="B1059" s="320" t="s">
        <v>2574</v>
      </c>
      <c r="C1059" s="321">
        <v>2314002</v>
      </c>
    </row>
    <row r="1060" spans="1:3" x14ac:dyDescent="0.25">
      <c r="A1060" s="321">
        <v>2314003</v>
      </c>
      <c r="B1060" s="320" t="s">
        <v>2575</v>
      </c>
      <c r="C1060" s="321">
        <v>2314003</v>
      </c>
    </row>
    <row r="1061" spans="1:3" x14ac:dyDescent="0.25">
      <c r="A1061" s="321">
        <v>2314004</v>
      </c>
      <c r="B1061" s="320" t="s">
        <v>2576</v>
      </c>
      <c r="C1061" s="321">
        <v>2314004</v>
      </c>
    </row>
    <row r="1062" spans="1:3" x14ac:dyDescent="0.25">
      <c r="A1062" s="321">
        <v>2314005</v>
      </c>
      <c r="B1062" s="320" t="s">
        <v>2577</v>
      </c>
      <c r="C1062" s="321">
        <v>2314005</v>
      </c>
    </row>
    <row r="1063" spans="1:3" x14ac:dyDescent="0.25">
      <c r="A1063" s="321">
        <v>2314006</v>
      </c>
      <c r="B1063" s="320" t="s">
        <v>2578</v>
      </c>
      <c r="C1063" s="321">
        <v>2314006</v>
      </c>
    </row>
    <row r="1064" spans="1:3" x14ac:dyDescent="0.25">
      <c r="A1064" s="321">
        <v>2314007</v>
      </c>
      <c r="B1064" s="320" t="s">
        <v>2579</v>
      </c>
      <c r="C1064" s="321">
        <v>2314007</v>
      </c>
    </row>
    <row r="1065" spans="1:3" x14ac:dyDescent="0.25">
      <c r="A1065" s="321">
        <v>2314008</v>
      </c>
      <c r="B1065" s="320" t="s">
        <v>2580</v>
      </c>
      <c r="C1065" s="321">
        <v>2314008</v>
      </c>
    </row>
    <row r="1066" spans="1:3" x14ac:dyDescent="0.25">
      <c r="A1066" s="321">
        <v>2314009</v>
      </c>
      <c r="B1066" s="320" t="s">
        <v>2581</v>
      </c>
      <c r="C1066" s="321">
        <v>2314009</v>
      </c>
    </row>
    <row r="1067" spans="1:3" x14ac:dyDescent="0.25">
      <c r="A1067" s="321">
        <v>2314010</v>
      </c>
      <c r="B1067" s="320" t="s">
        <v>2582</v>
      </c>
      <c r="C1067" s="321">
        <v>2314010</v>
      </c>
    </row>
    <row r="1068" spans="1:3" x14ac:dyDescent="0.25">
      <c r="A1068" s="321">
        <v>2314011</v>
      </c>
      <c r="B1068" s="320" t="s">
        <v>2583</v>
      </c>
      <c r="C1068" s="321">
        <v>2314011</v>
      </c>
    </row>
    <row r="1069" spans="1:3" x14ac:dyDescent="0.25">
      <c r="A1069" s="321">
        <v>2314012</v>
      </c>
      <c r="B1069" s="320" t="s">
        <v>2584</v>
      </c>
      <c r="C1069" s="321">
        <v>2314012</v>
      </c>
    </row>
    <row r="1070" spans="1:3" x14ac:dyDescent="0.25">
      <c r="A1070" s="321">
        <v>2314013</v>
      </c>
      <c r="B1070" s="320" t="s">
        <v>2585</v>
      </c>
      <c r="C1070" s="321">
        <v>2314013</v>
      </c>
    </row>
    <row r="1071" spans="1:3" x14ac:dyDescent="0.25">
      <c r="A1071" s="321">
        <v>2314014</v>
      </c>
      <c r="B1071" s="320" t="s">
        <v>2586</v>
      </c>
      <c r="C1071" s="321">
        <v>2314014</v>
      </c>
    </row>
    <row r="1072" spans="1:3" x14ac:dyDescent="0.25">
      <c r="A1072" s="321">
        <v>2314099</v>
      </c>
      <c r="B1072" s="320" t="s">
        <v>2587</v>
      </c>
      <c r="C1072" s="321">
        <v>2314099</v>
      </c>
    </row>
    <row r="1073" spans="1:3" x14ac:dyDescent="0.25">
      <c r="A1073" s="321">
        <v>2316101</v>
      </c>
      <c r="B1073" s="320" t="s">
        <v>2588</v>
      </c>
      <c r="C1073" s="321">
        <v>2316101</v>
      </c>
    </row>
    <row r="1074" spans="1:3" x14ac:dyDescent="0.25">
      <c r="A1074" s="321">
        <v>2316102</v>
      </c>
      <c r="B1074" s="320" t="s">
        <v>2589</v>
      </c>
      <c r="C1074" s="321">
        <v>2316102</v>
      </c>
    </row>
    <row r="1075" spans="1:3" x14ac:dyDescent="0.25">
      <c r="A1075" s="321">
        <v>2316103</v>
      </c>
      <c r="B1075" s="320" t="s">
        <v>2590</v>
      </c>
      <c r="C1075" s="321">
        <v>2316103</v>
      </c>
    </row>
    <row r="1076" spans="1:3" x14ac:dyDescent="0.25">
      <c r="A1076" s="321">
        <v>2316201</v>
      </c>
      <c r="B1076" s="320" t="s">
        <v>2591</v>
      </c>
      <c r="C1076" s="321">
        <v>2316201</v>
      </c>
    </row>
    <row r="1077" spans="1:3" x14ac:dyDescent="0.25">
      <c r="A1077" s="321">
        <v>2317001</v>
      </c>
      <c r="B1077" s="320" t="s">
        <v>2592</v>
      </c>
      <c r="C1077" s="321">
        <v>2317001</v>
      </c>
    </row>
    <row r="1078" spans="1:3" x14ac:dyDescent="0.25">
      <c r="A1078" s="321">
        <v>2317002</v>
      </c>
      <c r="B1078" s="320" t="s">
        <v>2593</v>
      </c>
      <c r="C1078" s="321">
        <v>2317002</v>
      </c>
    </row>
    <row r="1079" spans="1:3" x14ac:dyDescent="0.25">
      <c r="A1079" s="321">
        <v>2317003</v>
      </c>
      <c r="B1079" s="320" t="s">
        <v>2594</v>
      </c>
      <c r="C1079" s="321">
        <v>2317003</v>
      </c>
    </row>
    <row r="1080" spans="1:3" x14ac:dyDescent="0.25">
      <c r="A1080" s="321">
        <v>2317004</v>
      </c>
      <c r="B1080" s="320" t="s">
        <v>2595</v>
      </c>
      <c r="C1080" s="321">
        <v>2317004</v>
      </c>
    </row>
    <row r="1081" spans="1:3" x14ac:dyDescent="0.25">
      <c r="A1081" s="321">
        <v>2318001</v>
      </c>
      <c r="B1081" s="320" t="s">
        <v>2596</v>
      </c>
      <c r="C1081" s="321">
        <v>2318001</v>
      </c>
    </row>
    <row r="1082" spans="1:3" x14ac:dyDescent="0.25">
      <c r="A1082" s="321">
        <v>2318002</v>
      </c>
      <c r="B1082" s="320" t="s">
        <v>2597</v>
      </c>
      <c r="C1082" s="321">
        <v>2318002</v>
      </c>
    </row>
    <row r="1083" spans="1:3" x14ac:dyDescent="0.25">
      <c r="A1083" s="321">
        <v>2321101</v>
      </c>
      <c r="B1083" s="320" t="s">
        <v>2598</v>
      </c>
      <c r="C1083" s="321">
        <v>2321101</v>
      </c>
    </row>
    <row r="1084" spans="1:3" ht="22.5" x14ac:dyDescent="0.25">
      <c r="A1084" s="321">
        <v>2321201</v>
      </c>
      <c r="B1084" s="320" t="s">
        <v>2599</v>
      </c>
      <c r="C1084" s="321">
        <v>2321201</v>
      </c>
    </row>
    <row r="1085" spans="1:3" ht="22.5" x14ac:dyDescent="0.25">
      <c r="A1085" s="321">
        <v>2321202</v>
      </c>
      <c r="B1085" s="320" t="s">
        <v>2600</v>
      </c>
      <c r="C1085" s="321">
        <v>2321202</v>
      </c>
    </row>
    <row r="1086" spans="1:3" x14ac:dyDescent="0.25">
      <c r="A1086" s="321">
        <v>2321203</v>
      </c>
      <c r="B1086" s="320" t="s">
        <v>2601</v>
      </c>
      <c r="C1086" s="321">
        <v>2321203</v>
      </c>
    </row>
    <row r="1087" spans="1:3" x14ac:dyDescent="0.25">
      <c r="A1087" s="321">
        <v>2321204</v>
      </c>
      <c r="B1087" s="320" t="s">
        <v>2602</v>
      </c>
      <c r="C1087" s="321">
        <v>2321204</v>
      </c>
    </row>
    <row r="1088" spans="1:3" x14ac:dyDescent="0.25">
      <c r="A1088" s="321">
        <v>2321205</v>
      </c>
      <c r="B1088" s="320" t="s">
        <v>2603</v>
      </c>
      <c r="C1088" s="321">
        <v>2321205</v>
      </c>
    </row>
    <row r="1089" spans="1:3" x14ac:dyDescent="0.25">
      <c r="A1089" s="321">
        <v>2321206</v>
      </c>
      <c r="B1089" s="320" t="s">
        <v>2604</v>
      </c>
      <c r="C1089" s="321">
        <v>2321206</v>
      </c>
    </row>
    <row r="1090" spans="1:3" x14ac:dyDescent="0.25">
      <c r="A1090" s="321">
        <v>2321207</v>
      </c>
      <c r="B1090" s="320" t="s">
        <v>2605</v>
      </c>
      <c r="C1090" s="321">
        <v>2321207</v>
      </c>
    </row>
    <row r="1091" spans="1:3" x14ac:dyDescent="0.25">
      <c r="A1091" s="321">
        <v>2321208</v>
      </c>
      <c r="B1091" s="320" t="s">
        <v>2606</v>
      </c>
      <c r="C1091" s="321">
        <v>2321208</v>
      </c>
    </row>
    <row r="1092" spans="1:3" x14ac:dyDescent="0.25">
      <c r="A1092" s="321">
        <v>2321301</v>
      </c>
      <c r="B1092" s="320" t="s">
        <v>2607</v>
      </c>
      <c r="C1092" s="321">
        <v>2321301</v>
      </c>
    </row>
    <row r="1093" spans="1:3" x14ac:dyDescent="0.25">
      <c r="A1093" s="321">
        <v>2322001</v>
      </c>
      <c r="B1093" s="320" t="s">
        <v>2608</v>
      </c>
      <c r="C1093" s="321">
        <v>2322001</v>
      </c>
    </row>
    <row r="1094" spans="1:3" x14ac:dyDescent="0.25">
      <c r="A1094" s="321">
        <v>2322002</v>
      </c>
      <c r="B1094" s="320" t="s">
        <v>2609</v>
      </c>
      <c r="C1094" s="321">
        <v>2322002</v>
      </c>
    </row>
    <row r="1095" spans="1:3" x14ac:dyDescent="0.25">
      <c r="A1095" s="321">
        <v>2322003</v>
      </c>
      <c r="B1095" s="320" t="s">
        <v>2610</v>
      </c>
      <c r="C1095" s="321">
        <v>2322003</v>
      </c>
    </row>
    <row r="1096" spans="1:3" x14ac:dyDescent="0.25">
      <c r="A1096" s="321">
        <v>2322004</v>
      </c>
      <c r="B1096" s="320" t="s">
        <v>2611</v>
      </c>
      <c r="C1096" s="321">
        <v>2322004</v>
      </c>
    </row>
    <row r="1097" spans="1:3" x14ac:dyDescent="0.25">
      <c r="A1097" s="321">
        <v>2322005</v>
      </c>
      <c r="B1097" s="320" t="s">
        <v>2612</v>
      </c>
      <c r="C1097" s="321">
        <v>2322005</v>
      </c>
    </row>
    <row r="1098" spans="1:3" x14ac:dyDescent="0.25">
      <c r="A1098" s="321">
        <v>2322006</v>
      </c>
      <c r="B1098" s="320" t="s">
        <v>2613</v>
      </c>
      <c r="C1098" s="321">
        <v>2322006</v>
      </c>
    </row>
    <row r="1099" spans="1:3" x14ac:dyDescent="0.25">
      <c r="A1099" s="321">
        <v>2322007</v>
      </c>
      <c r="B1099" s="320" t="s">
        <v>2614</v>
      </c>
      <c r="C1099" s="321">
        <v>2322007</v>
      </c>
    </row>
    <row r="1100" spans="1:3" x14ac:dyDescent="0.25">
      <c r="A1100" s="321">
        <v>2322008</v>
      </c>
      <c r="B1100" s="320" t="s">
        <v>2615</v>
      </c>
      <c r="C1100" s="321">
        <v>2322008</v>
      </c>
    </row>
    <row r="1101" spans="1:3" x14ac:dyDescent="0.25">
      <c r="A1101" s="321">
        <v>2322097</v>
      </c>
      <c r="B1101" s="320" t="s">
        <v>2616</v>
      </c>
      <c r="C1101" s="321">
        <v>2322097</v>
      </c>
    </row>
    <row r="1102" spans="1:3" x14ac:dyDescent="0.25">
      <c r="A1102" s="321">
        <v>2322098</v>
      </c>
      <c r="B1102" s="320" t="s">
        <v>2617</v>
      </c>
      <c r="C1102" s="321">
        <v>2322098</v>
      </c>
    </row>
    <row r="1103" spans="1:3" x14ac:dyDescent="0.25">
      <c r="A1103" s="321">
        <v>2322099</v>
      </c>
      <c r="B1103" s="320" t="s">
        <v>2618</v>
      </c>
      <c r="C1103" s="321">
        <v>2322099</v>
      </c>
    </row>
    <row r="1104" spans="1:3" ht="33.75" x14ac:dyDescent="0.25">
      <c r="A1104" s="321">
        <v>23230</v>
      </c>
      <c r="B1104" s="320" t="s">
        <v>2619</v>
      </c>
      <c r="C1104" s="321">
        <v>23230</v>
      </c>
    </row>
    <row r="1105" spans="1:3" x14ac:dyDescent="0.25">
      <c r="A1105" s="321">
        <v>2331101</v>
      </c>
      <c r="B1105" s="320" t="s">
        <v>2620</v>
      </c>
      <c r="C1105" s="321">
        <v>2331101</v>
      </c>
    </row>
    <row r="1106" spans="1:3" x14ac:dyDescent="0.25">
      <c r="A1106" s="321">
        <v>2331102</v>
      </c>
      <c r="B1106" s="320" t="s">
        <v>2621</v>
      </c>
      <c r="C1106" s="321">
        <v>2331102</v>
      </c>
    </row>
    <row r="1107" spans="1:3" x14ac:dyDescent="0.25">
      <c r="A1107" s="321">
        <v>2331901</v>
      </c>
      <c r="B1107" s="320" t="s">
        <v>2622</v>
      </c>
      <c r="C1107" s="321">
        <v>2331901</v>
      </c>
    </row>
    <row r="1108" spans="1:3" x14ac:dyDescent="0.25">
      <c r="A1108" s="321">
        <v>2331902</v>
      </c>
      <c r="B1108" s="320" t="s">
        <v>2623</v>
      </c>
      <c r="C1108" s="321">
        <v>2331902</v>
      </c>
    </row>
    <row r="1109" spans="1:3" x14ac:dyDescent="0.25">
      <c r="A1109" s="321">
        <v>2331903</v>
      </c>
      <c r="B1109" s="320" t="s">
        <v>2624</v>
      </c>
      <c r="C1109" s="321">
        <v>2331903</v>
      </c>
    </row>
    <row r="1110" spans="1:3" x14ac:dyDescent="0.25">
      <c r="A1110" s="321">
        <v>2331904</v>
      </c>
      <c r="B1110" s="320" t="s">
        <v>2625</v>
      </c>
      <c r="C1110" s="321">
        <v>2331904</v>
      </c>
    </row>
    <row r="1111" spans="1:3" x14ac:dyDescent="0.25">
      <c r="A1111" s="321">
        <v>2331905</v>
      </c>
      <c r="B1111" s="320" t="s">
        <v>2626</v>
      </c>
      <c r="C1111" s="321">
        <v>2331905</v>
      </c>
    </row>
    <row r="1112" spans="1:3" x14ac:dyDescent="0.25">
      <c r="A1112" s="321">
        <v>2331906</v>
      </c>
      <c r="B1112" s="320" t="s">
        <v>2627</v>
      </c>
      <c r="C1112" s="321">
        <v>2331906</v>
      </c>
    </row>
    <row r="1113" spans="1:3" x14ac:dyDescent="0.25">
      <c r="A1113" s="321">
        <v>2331907</v>
      </c>
      <c r="B1113" s="320" t="s">
        <v>2628</v>
      </c>
      <c r="C1113" s="321">
        <v>2331907</v>
      </c>
    </row>
    <row r="1114" spans="1:3" x14ac:dyDescent="0.25">
      <c r="A1114" s="321">
        <v>2331908</v>
      </c>
      <c r="B1114" s="320" t="s">
        <v>2629</v>
      </c>
      <c r="C1114" s="321">
        <v>2331908</v>
      </c>
    </row>
    <row r="1115" spans="1:3" x14ac:dyDescent="0.25">
      <c r="A1115" s="321">
        <v>2331909</v>
      </c>
      <c r="B1115" s="320" t="s">
        <v>2630</v>
      </c>
      <c r="C1115" s="321">
        <v>2331909</v>
      </c>
    </row>
    <row r="1116" spans="1:3" ht="22.5" x14ac:dyDescent="0.25">
      <c r="A1116" s="321">
        <v>2331999</v>
      </c>
      <c r="B1116" s="320" t="s">
        <v>2631</v>
      </c>
      <c r="C1116" s="321">
        <v>2331999</v>
      </c>
    </row>
    <row r="1117" spans="1:3" x14ac:dyDescent="0.25">
      <c r="A1117" s="321">
        <v>2332001</v>
      </c>
      <c r="B1117" s="320" t="s">
        <v>2632</v>
      </c>
      <c r="C1117" s="321">
        <v>2332001</v>
      </c>
    </row>
    <row r="1118" spans="1:3" x14ac:dyDescent="0.25">
      <c r="A1118" s="321">
        <v>2341001</v>
      </c>
      <c r="B1118" s="320" t="s">
        <v>2633</v>
      </c>
      <c r="C1118" s="321">
        <v>2341001</v>
      </c>
    </row>
    <row r="1119" spans="1:3" x14ac:dyDescent="0.25">
      <c r="A1119" s="321">
        <v>2341002</v>
      </c>
      <c r="B1119" s="320" t="s">
        <v>2634</v>
      </c>
      <c r="C1119" s="321">
        <v>2341002</v>
      </c>
    </row>
    <row r="1120" spans="1:3" x14ac:dyDescent="0.25">
      <c r="A1120" s="321">
        <v>2342001</v>
      </c>
      <c r="B1120" s="320" t="s">
        <v>2635</v>
      </c>
      <c r="C1120" s="321">
        <v>2342001</v>
      </c>
    </row>
    <row r="1121" spans="1:3" x14ac:dyDescent="0.25">
      <c r="A1121" s="321">
        <v>2342002</v>
      </c>
      <c r="B1121" s="320" t="s">
        <v>2636</v>
      </c>
      <c r="C1121" s="321">
        <v>2342002</v>
      </c>
    </row>
    <row r="1122" spans="1:3" x14ac:dyDescent="0.25">
      <c r="A1122" s="321">
        <v>2342003</v>
      </c>
      <c r="B1122" s="320" t="s">
        <v>2637</v>
      </c>
      <c r="C1122" s="321">
        <v>2342003</v>
      </c>
    </row>
    <row r="1123" spans="1:3" x14ac:dyDescent="0.25">
      <c r="A1123" s="321">
        <v>2342004</v>
      </c>
      <c r="B1123" s="320" t="s">
        <v>2638</v>
      </c>
      <c r="C1123" s="321">
        <v>2342004</v>
      </c>
    </row>
    <row r="1124" spans="1:3" x14ac:dyDescent="0.25">
      <c r="A1124" s="321">
        <v>2342005</v>
      </c>
      <c r="B1124" s="320" t="s">
        <v>2639</v>
      </c>
      <c r="C1124" s="321">
        <v>2342005</v>
      </c>
    </row>
    <row r="1125" spans="1:3" x14ac:dyDescent="0.25">
      <c r="A1125" s="321">
        <v>2342006</v>
      </c>
      <c r="B1125" s="320" t="s">
        <v>2640</v>
      </c>
      <c r="C1125" s="321">
        <v>2342006</v>
      </c>
    </row>
    <row r="1126" spans="1:3" x14ac:dyDescent="0.25">
      <c r="A1126" s="321">
        <v>2342007</v>
      </c>
      <c r="B1126" s="320" t="s">
        <v>2641</v>
      </c>
      <c r="C1126" s="321">
        <v>2342007</v>
      </c>
    </row>
    <row r="1127" spans="1:3" x14ac:dyDescent="0.25">
      <c r="A1127" s="321">
        <v>2343001</v>
      </c>
      <c r="B1127" s="320" t="s">
        <v>2642</v>
      </c>
      <c r="C1127" s="321">
        <v>2343001</v>
      </c>
    </row>
    <row r="1128" spans="1:3" x14ac:dyDescent="0.25">
      <c r="A1128" s="321">
        <v>2343002</v>
      </c>
      <c r="B1128" s="320" t="s">
        <v>2643</v>
      </c>
      <c r="C1128" s="321">
        <v>2343002</v>
      </c>
    </row>
    <row r="1129" spans="1:3" x14ac:dyDescent="0.25">
      <c r="A1129" s="321">
        <v>2349001</v>
      </c>
      <c r="B1129" s="320" t="s">
        <v>2644</v>
      </c>
      <c r="C1129" s="321">
        <v>2349001</v>
      </c>
    </row>
    <row r="1130" spans="1:3" x14ac:dyDescent="0.25">
      <c r="A1130" s="321">
        <v>2349002</v>
      </c>
      <c r="B1130" s="320" t="s">
        <v>2645</v>
      </c>
      <c r="C1130" s="321">
        <v>2349002</v>
      </c>
    </row>
    <row r="1131" spans="1:3" x14ac:dyDescent="0.25">
      <c r="A1131" s="321">
        <v>2349003</v>
      </c>
      <c r="B1131" s="320" t="s">
        <v>2646</v>
      </c>
      <c r="C1131" s="321">
        <v>2349003</v>
      </c>
    </row>
    <row r="1132" spans="1:3" ht="22.5" x14ac:dyDescent="0.25">
      <c r="A1132" s="321">
        <v>2349004</v>
      </c>
      <c r="B1132" s="320" t="s">
        <v>2647</v>
      </c>
      <c r="C1132" s="321">
        <v>2349004</v>
      </c>
    </row>
    <row r="1133" spans="1:3" x14ac:dyDescent="0.25">
      <c r="A1133" s="321">
        <v>2349005</v>
      </c>
      <c r="B1133" s="320" t="s">
        <v>2648</v>
      </c>
      <c r="C1133" s="321">
        <v>2349005</v>
      </c>
    </row>
    <row r="1134" spans="1:3" x14ac:dyDescent="0.25">
      <c r="A1134" s="321">
        <v>2349006</v>
      </c>
      <c r="B1134" s="320" t="s">
        <v>2649</v>
      </c>
      <c r="C1134" s="321">
        <v>2349006</v>
      </c>
    </row>
    <row r="1135" spans="1:3" x14ac:dyDescent="0.25">
      <c r="A1135" s="321">
        <v>2349007</v>
      </c>
      <c r="B1135" s="320" t="s">
        <v>2650</v>
      </c>
      <c r="C1135" s="321">
        <v>2349007</v>
      </c>
    </row>
    <row r="1136" spans="1:3" x14ac:dyDescent="0.25">
      <c r="A1136" s="321">
        <v>2349008</v>
      </c>
      <c r="B1136" s="320" t="s">
        <v>2651</v>
      </c>
      <c r="C1136" s="321">
        <v>2349008</v>
      </c>
    </row>
    <row r="1137" spans="1:3" x14ac:dyDescent="0.25">
      <c r="A1137" s="321">
        <v>2349009</v>
      </c>
      <c r="B1137" s="320" t="s">
        <v>2652</v>
      </c>
      <c r="C1137" s="321">
        <v>2349009</v>
      </c>
    </row>
    <row r="1138" spans="1:3" x14ac:dyDescent="0.25">
      <c r="A1138" s="321">
        <v>2351101</v>
      </c>
      <c r="B1138" s="320" t="s">
        <v>2653</v>
      </c>
      <c r="C1138" s="321">
        <v>2351101</v>
      </c>
    </row>
    <row r="1139" spans="1:3" x14ac:dyDescent="0.25">
      <c r="A1139" s="321">
        <v>23512</v>
      </c>
      <c r="B1139" s="320" t="s">
        <v>2654</v>
      </c>
      <c r="C1139" s="321">
        <v>23512</v>
      </c>
    </row>
    <row r="1140" spans="1:3" x14ac:dyDescent="0.25">
      <c r="A1140" s="321">
        <v>2352001</v>
      </c>
      <c r="B1140" s="320" t="s">
        <v>2655</v>
      </c>
      <c r="C1140" s="321">
        <v>2352001</v>
      </c>
    </row>
    <row r="1141" spans="1:3" x14ac:dyDescent="0.25">
      <c r="A1141" s="321">
        <v>2352002</v>
      </c>
      <c r="B1141" s="320" t="s">
        <v>2656</v>
      </c>
      <c r="C1141" s="321">
        <v>2352002</v>
      </c>
    </row>
    <row r="1142" spans="1:3" x14ac:dyDescent="0.25">
      <c r="A1142" s="321">
        <v>2352003</v>
      </c>
      <c r="B1142" s="320" t="s">
        <v>2657</v>
      </c>
      <c r="C1142" s="321">
        <v>2352003</v>
      </c>
    </row>
    <row r="1143" spans="1:3" x14ac:dyDescent="0.25">
      <c r="A1143" s="321">
        <v>2352004</v>
      </c>
      <c r="B1143" s="320" t="s">
        <v>2658</v>
      </c>
      <c r="C1143" s="321">
        <v>2352004</v>
      </c>
    </row>
    <row r="1144" spans="1:3" x14ac:dyDescent="0.25">
      <c r="A1144" s="321">
        <v>2352005</v>
      </c>
      <c r="B1144" s="320" t="s">
        <v>2659</v>
      </c>
      <c r="C1144" s="321">
        <v>2352005</v>
      </c>
    </row>
    <row r="1145" spans="1:3" x14ac:dyDescent="0.25">
      <c r="A1145" s="321">
        <v>2352006</v>
      </c>
      <c r="B1145" s="320" t="s">
        <v>2660</v>
      </c>
      <c r="C1145" s="321">
        <v>2352006</v>
      </c>
    </row>
    <row r="1146" spans="1:3" ht="33.75" x14ac:dyDescent="0.25">
      <c r="A1146" s="321">
        <v>23530</v>
      </c>
      <c r="B1146" s="320" t="s">
        <v>2661</v>
      </c>
      <c r="C1146" s="321">
        <v>23530</v>
      </c>
    </row>
    <row r="1147" spans="1:3" x14ac:dyDescent="0.25">
      <c r="A1147" s="321">
        <v>2354001</v>
      </c>
      <c r="B1147" s="320" t="s">
        <v>2662</v>
      </c>
      <c r="C1147" s="321">
        <v>2354001</v>
      </c>
    </row>
    <row r="1148" spans="1:3" x14ac:dyDescent="0.25">
      <c r="A1148" s="321">
        <v>2354002</v>
      </c>
      <c r="B1148" s="320" t="s">
        <v>2663</v>
      </c>
      <c r="C1148" s="321">
        <v>2354002</v>
      </c>
    </row>
    <row r="1149" spans="1:3" x14ac:dyDescent="0.25">
      <c r="A1149" s="321">
        <v>2354003</v>
      </c>
      <c r="B1149" s="320" t="s">
        <v>2664</v>
      </c>
      <c r="C1149" s="321">
        <v>2354003</v>
      </c>
    </row>
    <row r="1150" spans="1:3" x14ac:dyDescent="0.25">
      <c r="A1150" s="321">
        <v>2354004</v>
      </c>
      <c r="B1150" s="320" t="s">
        <v>2665</v>
      </c>
      <c r="C1150" s="321">
        <v>2354004</v>
      </c>
    </row>
    <row r="1151" spans="1:3" x14ac:dyDescent="0.25">
      <c r="A1151" s="321">
        <v>2355001</v>
      </c>
      <c r="B1151" s="320" t="s">
        <v>2666</v>
      </c>
      <c r="C1151" s="321">
        <v>2355001</v>
      </c>
    </row>
    <row r="1152" spans="1:3" ht="22.5" x14ac:dyDescent="0.25">
      <c r="A1152" s="321">
        <v>2355002</v>
      </c>
      <c r="B1152" s="320" t="s">
        <v>2667</v>
      </c>
      <c r="C1152" s="321">
        <v>2355002</v>
      </c>
    </row>
    <row r="1153" spans="1:3" x14ac:dyDescent="0.25">
      <c r="A1153" s="321">
        <v>2355003</v>
      </c>
      <c r="B1153" s="320" t="s">
        <v>2668</v>
      </c>
      <c r="C1153" s="321">
        <v>2355003</v>
      </c>
    </row>
    <row r="1154" spans="1:3" x14ac:dyDescent="0.25">
      <c r="A1154" s="321">
        <v>2361001</v>
      </c>
      <c r="B1154" s="320" t="s">
        <v>2669</v>
      </c>
      <c r="C1154" s="321">
        <v>2361001</v>
      </c>
    </row>
    <row r="1155" spans="1:3" x14ac:dyDescent="0.25">
      <c r="A1155" s="321">
        <v>2362001</v>
      </c>
      <c r="B1155" s="320" t="s">
        <v>2670</v>
      </c>
      <c r="C1155" s="321">
        <v>2362001</v>
      </c>
    </row>
    <row r="1156" spans="1:3" x14ac:dyDescent="0.25">
      <c r="A1156" s="321">
        <v>2363001</v>
      </c>
      <c r="B1156" s="320" t="s">
        <v>2671</v>
      </c>
      <c r="C1156" s="321">
        <v>2363001</v>
      </c>
    </row>
    <row r="1157" spans="1:3" x14ac:dyDescent="0.25">
      <c r="A1157" s="321">
        <v>2364001</v>
      </c>
      <c r="B1157" s="320" t="s">
        <v>2672</v>
      </c>
      <c r="C1157" s="321">
        <v>2364001</v>
      </c>
    </row>
    <row r="1158" spans="1:3" x14ac:dyDescent="0.25">
      <c r="A1158" s="321">
        <v>2365001</v>
      </c>
      <c r="B1158" s="320" t="s">
        <v>2673</v>
      </c>
      <c r="C1158" s="321">
        <v>2365001</v>
      </c>
    </row>
    <row r="1159" spans="1:3" x14ac:dyDescent="0.25">
      <c r="A1159" s="321">
        <v>2365002</v>
      </c>
      <c r="B1159" s="320" t="s">
        <v>2674</v>
      </c>
      <c r="C1159" s="321">
        <v>2365002</v>
      </c>
    </row>
    <row r="1160" spans="1:3" x14ac:dyDescent="0.25">
      <c r="A1160" s="321">
        <v>2365003</v>
      </c>
      <c r="B1160" s="320" t="s">
        <v>2675</v>
      </c>
      <c r="C1160" s="321">
        <v>2365003</v>
      </c>
    </row>
    <row r="1161" spans="1:3" x14ac:dyDescent="0.25">
      <c r="A1161" s="321">
        <v>2365004</v>
      </c>
      <c r="B1161" s="320" t="s">
        <v>2676</v>
      </c>
      <c r="C1161" s="321">
        <v>2365004</v>
      </c>
    </row>
    <row r="1162" spans="1:3" x14ac:dyDescent="0.25">
      <c r="A1162" s="321">
        <v>2365005</v>
      </c>
      <c r="B1162" s="320" t="s">
        <v>2677</v>
      </c>
      <c r="C1162" s="321">
        <v>2365005</v>
      </c>
    </row>
    <row r="1163" spans="1:3" x14ac:dyDescent="0.25">
      <c r="A1163" s="321">
        <v>2365006</v>
      </c>
      <c r="B1163" s="320" t="s">
        <v>2678</v>
      </c>
      <c r="C1163" s="321">
        <v>2365006</v>
      </c>
    </row>
    <row r="1164" spans="1:3" x14ac:dyDescent="0.25">
      <c r="A1164" s="321">
        <v>2365007</v>
      </c>
      <c r="B1164" s="320" t="s">
        <v>2679</v>
      </c>
      <c r="C1164" s="321">
        <v>2365007</v>
      </c>
    </row>
    <row r="1165" spans="1:3" x14ac:dyDescent="0.25">
      <c r="A1165" s="321">
        <v>2365008</v>
      </c>
      <c r="B1165" s="320" t="s">
        <v>2680</v>
      </c>
      <c r="C1165" s="321">
        <v>2365008</v>
      </c>
    </row>
    <row r="1166" spans="1:3" x14ac:dyDescent="0.25">
      <c r="A1166" s="321">
        <v>2366001</v>
      </c>
      <c r="B1166" s="320" t="s">
        <v>2681</v>
      </c>
      <c r="C1166" s="321">
        <v>2366001</v>
      </c>
    </row>
    <row r="1167" spans="1:3" ht="22.5" x14ac:dyDescent="0.25">
      <c r="A1167" s="321">
        <v>2366002</v>
      </c>
      <c r="B1167" s="320" t="s">
        <v>2682</v>
      </c>
      <c r="C1167" s="321">
        <v>2366002</v>
      </c>
    </row>
    <row r="1168" spans="1:3" x14ac:dyDescent="0.25">
      <c r="A1168" s="321">
        <v>2367001</v>
      </c>
      <c r="B1168" s="320" t="s">
        <v>2683</v>
      </c>
      <c r="C1168" s="321">
        <v>2367001</v>
      </c>
    </row>
    <row r="1169" spans="1:3" x14ac:dyDescent="0.25">
      <c r="A1169" s="321">
        <v>2367002</v>
      </c>
      <c r="B1169" s="320" t="s">
        <v>2684</v>
      </c>
      <c r="C1169" s="321">
        <v>2367002</v>
      </c>
    </row>
    <row r="1170" spans="1:3" x14ac:dyDescent="0.25">
      <c r="A1170" s="321">
        <v>2367003</v>
      </c>
      <c r="B1170" s="320" t="s">
        <v>2685</v>
      </c>
      <c r="C1170" s="321">
        <v>2367003</v>
      </c>
    </row>
    <row r="1171" spans="1:3" x14ac:dyDescent="0.25">
      <c r="A1171" s="321">
        <v>2367004</v>
      </c>
      <c r="B1171" s="320" t="s">
        <v>2686</v>
      </c>
      <c r="C1171" s="321">
        <v>2367004</v>
      </c>
    </row>
    <row r="1172" spans="1:3" x14ac:dyDescent="0.25">
      <c r="A1172" s="321">
        <v>2367005</v>
      </c>
      <c r="B1172" s="320" t="s">
        <v>2687</v>
      </c>
      <c r="C1172" s="321">
        <v>2367005</v>
      </c>
    </row>
    <row r="1173" spans="1:3" x14ac:dyDescent="0.25">
      <c r="A1173" s="321">
        <v>2367006</v>
      </c>
      <c r="B1173" s="320" t="s">
        <v>2688</v>
      </c>
      <c r="C1173" s="321">
        <v>2367006</v>
      </c>
    </row>
    <row r="1174" spans="1:3" x14ac:dyDescent="0.25">
      <c r="A1174" s="321">
        <v>2367007</v>
      </c>
      <c r="B1174" s="320" t="s">
        <v>2689</v>
      </c>
      <c r="C1174" s="321">
        <v>2367007</v>
      </c>
    </row>
    <row r="1175" spans="1:3" x14ac:dyDescent="0.25">
      <c r="A1175" s="321">
        <v>2367008</v>
      </c>
      <c r="B1175" s="320" t="s">
        <v>2690</v>
      </c>
      <c r="C1175" s="321">
        <v>2367008</v>
      </c>
    </row>
    <row r="1176" spans="1:3" x14ac:dyDescent="0.25">
      <c r="A1176" s="321">
        <v>2367009</v>
      </c>
      <c r="B1176" s="320" t="s">
        <v>2691</v>
      </c>
      <c r="C1176" s="321">
        <v>2367009</v>
      </c>
    </row>
    <row r="1177" spans="1:3" x14ac:dyDescent="0.25">
      <c r="A1177" s="321">
        <v>2367010</v>
      </c>
      <c r="B1177" s="320" t="s">
        <v>2692</v>
      </c>
      <c r="C1177" s="321">
        <v>2367010</v>
      </c>
    </row>
    <row r="1178" spans="1:3" x14ac:dyDescent="0.25">
      <c r="A1178" s="321">
        <v>2367011</v>
      </c>
      <c r="B1178" s="320" t="s">
        <v>2693</v>
      </c>
      <c r="C1178" s="321">
        <v>2367011</v>
      </c>
    </row>
    <row r="1179" spans="1:3" x14ac:dyDescent="0.25">
      <c r="A1179" s="321">
        <v>2367012</v>
      </c>
      <c r="B1179" s="320" t="s">
        <v>2694</v>
      </c>
      <c r="C1179" s="321">
        <v>2367012</v>
      </c>
    </row>
    <row r="1180" spans="1:3" x14ac:dyDescent="0.25">
      <c r="A1180" s="321">
        <v>2367013</v>
      </c>
      <c r="B1180" s="320" t="s">
        <v>2695</v>
      </c>
      <c r="C1180" s="321">
        <v>2367013</v>
      </c>
    </row>
    <row r="1181" spans="1:3" x14ac:dyDescent="0.25">
      <c r="A1181" s="321">
        <v>2367014</v>
      </c>
      <c r="B1181" s="320" t="s">
        <v>2696</v>
      </c>
      <c r="C1181" s="321">
        <v>2367014</v>
      </c>
    </row>
    <row r="1182" spans="1:3" x14ac:dyDescent="0.25">
      <c r="A1182" s="321">
        <v>2367015</v>
      </c>
      <c r="B1182" s="320" t="s">
        <v>2697</v>
      </c>
      <c r="C1182" s="321">
        <v>2367015</v>
      </c>
    </row>
    <row r="1183" spans="1:3" x14ac:dyDescent="0.25">
      <c r="A1183" s="321">
        <v>2367016</v>
      </c>
      <c r="B1183" s="320" t="s">
        <v>2698</v>
      </c>
      <c r="C1183" s="321">
        <v>2367016</v>
      </c>
    </row>
    <row r="1184" spans="1:3" x14ac:dyDescent="0.25">
      <c r="A1184" s="321">
        <v>2367099</v>
      </c>
      <c r="B1184" s="320" t="s">
        <v>2699</v>
      </c>
      <c r="C1184" s="321">
        <v>2367099</v>
      </c>
    </row>
    <row r="1185" spans="1:3" x14ac:dyDescent="0.25">
      <c r="A1185" s="321">
        <v>2371001</v>
      </c>
      <c r="B1185" s="320" t="s">
        <v>2700</v>
      </c>
      <c r="C1185" s="321">
        <v>2371001</v>
      </c>
    </row>
    <row r="1186" spans="1:3" x14ac:dyDescent="0.25">
      <c r="A1186" s="321">
        <v>2371002</v>
      </c>
      <c r="B1186" s="320" t="s">
        <v>2701</v>
      </c>
      <c r="C1186" s="321">
        <v>2371002</v>
      </c>
    </row>
    <row r="1187" spans="1:3" x14ac:dyDescent="0.25">
      <c r="A1187" s="321">
        <v>2372101</v>
      </c>
      <c r="B1187" s="320" t="s">
        <v>2702</v>
      </c>
      <c r="C1187" s="321">
        <v>2372101</v>
      </c>
    </row>
    <row r="1188" spans="1:3" x14ac:dyDescent="0.25">
      <c r="A1188" s="321">
        <v>2372102</v>
      </c>
      <c r="B1188" s="320" t="s">
        <v>2703</v>
      </c>
      <c r="C1188" s="321">
        <v>2372102</v>
      </c>
    </row>
    <row r="1189" spans="1:3" x14ac:dyDescent="0.25">
      <c r="A1189" s="321">
        <v>2372103</v>
      </c>
      <c r="B1189" s="320" t="s">
        <v>2704</v>
      </c>
      <c r="C1189" s="321">
        <v>2372103</v>
      </c>
    </row>
    <row r="1190" spans="1:3" ht="22.5" x14ac:dyDescent="0.25">
      <c r="A1190" s="321">
        <v>23722</v>
      </c>
      <c r="B1190" s="320" t="s">
        <v>2705</v>
      </c>
      <c r="C1190" s="321">
        <v>23722</v>
      </c>
    </row>
    <row r="1191" spans="1:3" x14ac:dyDescent="0.25">
      <c r="A1191" s="321">
        <v>2381101</v>
      </c>
      <c r="B1191" s="320" t="s">
        <v>2706</v>
      </c>
      <c r="C1191" s="321">
        <v>2381101</v>
      </c>
    </row>
    <row r="1192" spans="1:3" x14ac:dyDescent="0.25">
      <c r="A1192" s="321">
        <v>2381102</v>
      </c>
      <c r="B1192" s="320" t="s">
        <v>2707</v>
      </c>
      <c r="C1192" s="321">
        <v>2381102</v>
      </c>
    </row>
    <row r="1193" spans="1:3" x14ac:dyDescent="0.25">
      <c r="A1193" s="321">
        <v>2381103</v>
      </c>
      <c r="B1193" s="320" t="s">
        <v>2708</v>
      </c>
      <c r="C1193" s="321">
        <v>2381103</v>
      </c>
    </row>
    <row r="1194" spans="1:3" x14ac:dyDescent="0.25">
      <c r="A1194" s="321">
        <v>2381201</v>
      </c>
      <c r="B1194" s="320" t="s">
        <v>2709</v>
      </c>
      <c r="C1194" s="321">
        <v>2381201</v>
      </c>
    </row>
    <row r="1195" spans="1:3" x14ac:dyDescent="0.25">
      <c r="A1195" s="321">
        <v>2381202</v>
      </c>
      <c r="B1195" s="320" t="s">
        <v>2710</v>
      </c>
      <c r="C1195" s="321">
        <v>2381202</v>
      </c>
    </row>
    <row r="1196" spans="1:3" x14ac:dyDescent="0.25">
      <c r="A1196" s="321">
        <v>2381301</v>
      </c>
      <c r="B1196" s="320" t="s">
        <v>2711</v>
      </c>
      <c r="C1196" s="321">
        <v>2381301</v>
      </c>
    </row>
    <row r="1197" spans="1:3" x14ac:dyDescent="0.25">
      <c r="A1197" s="321">
        <v>2381302</v>
      </c>
      <c r="B1197" s="320" t="s">
        <v>2712</v>
      </c>
      <c r="C1197" s="321">
        <v>2381302</v>
      </c>
    </row>
    <row r="1198" spans="1:3" x14ac:dyDescent="0.25">
      <c r="A1198" s="321">
        <v>2381303</v>
      </c>
      <c r="B1198" s="320" t="s">
        <v>2713</v>
      </c>
      <c r="C1198" s="321">
        <v>2381303</v>
      </c>
    </row>
    <row r="1199" spans="1:3" x14ac:dyDescent="0.25">
      <c r="A1199" s="321">
        <v>2381304</v>
      </c>
      <c r="B1199" s="320" t="s">
        <v>2714</v>
      </c>
      <c r="C1199" s="321">
        <v>2381304</v>
      </c>
    </row>
    <row r="1200" spans="1:3" x14ac:dyDescent="0.25">
      <c r="A1200" s="321">
        <v>2382101</v>
      </c>
      <c r="B1200" s="320" t="s">
        <v>2715</v>
      </c>
      <c r="C1200" s="321">
        <v>2382101</v>
      </c>
    </row>
    <row r="1201" spans="1:3" x14ac:dyDescent="0.25">
      <c r="A1201" s="321">
        <v>2382102</v>
      </c>
      <c r="B1201" s="320" t="s">
        <v>2716</v>
      </c>
      <c r="C1201" s="321">
        <v>2382102</v>
      </c>
    </row>
    <row r="1202" spans="1:3" x14ac:dyDescent="0.25">
      <c r="A1202" s="321">
        <v>2382103</v>
      </c>
      <c r="B1202" s="320" t="s">
        <v>2717</v>
      </c>
      <c r="C1202" s="321">
        <v>2382103</v>
      </c>
    </row>
    <row r="1203" spans="1:3" x14ac:dyDescent="0.25">
      <c r="A1203" s="321">
        <v>23822</v>
      </c>
      <c r="B1203" s="320" t="s">
        <v>2718</v>
      </c>
      <c r="C1203" s="321">
        <v>23822</v>
      </c>
    </row>
    <row r="1204" spans="1:3" ht="22.5" x14ac:dyDescent="0.25">
      <c r="A1204" s="321">
        <v>23823</v>
      </c>
      <c r="B1204" s="320" t="s">
        <v>2719</v>
      </c>
      <c r="C1204" s="321">
        <v>23823</v>
      </c>
    </row>
    <row r="1205" spans="1:3" x14ac:dyDescent="0.25">
      <c r="A1205" s="321">
        <v>2391101</v>
      </c>
      <c r="B1205" s="320" t="s">
        <v>2720</v>
      </c>
      <c r="C1205" s="321">
        <v>2391101</v>
      </c>
    </row>
    <row r="1206" spans="1:3" x14ac:dyDescent="0.25">
      <c r="A1206" s="321">
        <v>2391102</v>
      </c>
      <c r="B1206" s="320" t="s">
        <v>2721</v>
      </c>
      <c r="C1206" s="321">
        <v>2391102</v>
      </c>
    </row>
    <row r="1207" spans="1:3" x14ac:dyDescent="0.25">
      <c r="A1207" s="321">
        <v>2391201</v>
      </c>
      <c r="B1207" s="320" t="s">
        <v>2722</v>
      </c>
      <c r="C1207" s="321">
        <v>2391201</v>
      </c>
    </row>
    <row r="1208" spans="1:3" x14ac:dyDescent="0.25">
      <c r="A1208" s="321">
        <v>2392101</v>
      </c>
      <c r="B1208" s="320" t="s">
        <v>2723</v>
      </c>
      <c r="C1208" s="321">
        <v>2392101</v>
      </c>
    </row>
    <row r="1209" spans="1:3" ht="22.5" x14ac:dyDescent="0.25">
      <c r="A1209" s="321">
        <v>23922</v>
      </c>
      <c r="B1209" s="320" t="s">
        <v>2724</v>
      </c>
      <c r="C1209" s="321">
        <v>23922</v>
      </c>
    </row>
    <row r="1210" spans="1:3" x14ac:dyDescent="0.25">
      <c r="A1210" s="321">
        <v>2392301</v>
      </c>
      <c r="B1210" s="320" t="s">
        <v>2725</v>
      </c>
      <c r="C1210" s="321">
        <v>2392301</v>
      </c>
    </row>
    <row r="1211" spans="1:3" x14ac:dyDescent="0.25">
      <c r="A1211" s="321">
        <v>2392401</v>
      </c>
      <c r="B1211" s="320" t="s">
        <v>2726</v>
      </c>
      <c r="C1211" s="321">
        <v>2392401</v>
      </c>
    </row>
    <row r="1212" spans="1:3" x14ac:dyDescent="0.25">
      <c r="A1212" s="321">
        <v>2392501</v>
      </c>
      <c r="B1212" s="320" t="s">
        <v>2727</v>
      </c>
      <c r="C1212" s="321">
        <v>2392501</v>
      </c>
    </row>
    <row r="1213" spans="1:3" x14ac:dyDescent="0.25">
      <c r="A1213" s="321">
        <v>2392601</v>
      </c>
      <c r="B1213" s="320" t="s">
        <v>2728</v>
      </c>
      <c r="C1213" s="321">
        <v>2392601</v>
      </c>
    </row>
    <row r="1214" spans="1:3" x14ac:dyDescent="0.25">
      <c r="A1214" s="321">
        <v>23927</v>
      </c>
      <c r="B1214" s="320" t="s">
        <v>2729</v>
      </c>
      <c r="C1214" s="321">
        <v>23927</v>
      </c>
    </row>
    <row r="1215" spans="1:3" x14ac:dyDescent="0.25">
      <c r="A1215" s="321">
        <v>23928</v>
      </c>
      <c r="B1215" s="320" t="s">
        <v>2730</v>
      </c>
      <c r="C1215" s="321">
        <v>23928</v>
      </c>
    </row>
    <row r="1216" spans="1:3" x14ac:dyDescent="0.25">
      <c r="A1216" s="321">
        <v>2392999</v>
      </c>
      <c r="B1216" s="320" t="s">
        <v>2731</v>
      </c>
      <c r="C1216" s="321">
        <v>2392999</v>
      </c>
    </row>
    <row r="1217" spans="1:3" x14ac:dyDescent="0.25">
      <c r="A1217" s="321">
        <v>2399101</v>
      </c>
      <c r="B1217" s="320" t="s">
        <v>2732</v>
      </c>
      <c r="C1217" s="321">
        <v>2399101</v>
      </c>
    </row>
    <row r="1218" spans="1:3" x14ac:dyDescent="0.25">
      <c r="A1218" s="321">
        <v>2399102</v>
      </c>
      <c r="B1218" s="320" t="s">
        <v>2733</v>
      </c>
      <c r="C1218" s="321">
        <v>2399102</v>
      </c>
    </row>
    <row r="1219" spans="1:3" x14ac:dyDescent="0.25">
      <c r="A1219" s="321">
        <v>2399103</v>
      </c>
      <c r="B1219" s="320" t="s">
        <v>2734</v>
      </c>
      <c r="C1219" s="321">
        <v>2399103</v>
      </c>
    </row>
    <row r="1220" spans="1:3" x14ac:dyDescent="0.25">
      <c r="A1220" s="321">
        <v>2399104</v>
      </c>
      <c r="B1220" s="320" t="s">
        <v>2735</v>
      </c>
      <c r="C1220" s="321">
        <v>2399104</v>
      </c>
    </row>
    <row r="1221" spans="1:3" x14ac:dyDescent="0.25">
      <c r="A1221" s="321">
        <v>2399105</v>
      </c>
      <c r="B1221" s="320" t="s">
        <v>2736</v>
      </c>
      <c r="C1221" s="321">
        <v>2399105</v>
      </c>
    </row>
    <row r="1222" spans="1:3" ht="22.5" x14ac:dyDescent="0.25">
      <c r="A1222" s="321">
        <v>2399198</v>
      </c>
      <c r="B1222" s="320" t="s">
        <v>2737</v>
      </c>
      <c r="C1222" s="321">
        <v>2399198</v>
      </c>
    </row>
    <row r="1223" spans="1:3" x14ac:dyDescent="0.25">
      <c r="A1223" s="321">
        <v>2399199</v>
      </c>
      <c r="B1223" s="320" t="s">
        <v>2738</v>
      </c>
      <c r="C1223" s="321">
        <v>2399199</v>
      </c>
    </row>
    <row r="1224" spans="1:3" x14ac:dyDescent="0.25">
      <c r="A1224" s="321">
        <v>2399201</v>
      </c>
      <c r="B1224" s="320" t="s">
        <v>2739</v>
      </c>
      <c r="C1224" s="321">
        <v>2399201</v>
      </c>
    </row>
    <row r="1225" spans="1:3" x14ac:dyDescent="0.25">
      <c r="A1225" s="321">
        <v>2399202</v>
      </c>
      <c r="B1225" s="320" t="s">
        <v>2740</v>
      </c>
      <c r="C1225" s="321">
        <v>2399202</v>
      </c>
    </row>
    <row r="1226" spans="1:3" x14ac:dyDescent="0.25">
      <c r="A1226" s="321">
        <v>2399203</v>
      </c>
      <c r="B1226" s="320" t="s">
        <v>2741</v>
      </c>
      <c r="C1226" s="321">
        <v>2399203</v>
      </c>
    </row>
    <row r="1227" spans="1:3" x14ac:dyDescent="0.25">
      <c r="A1227" s="321">
        <v>2399204</v>
      </c>
      <c r="B1227" s="320" t="s">
        <v>2742</v>
      </c>
      <c r="C1227" s="321">
        <v>2399204</v>
      </c>
    </row>
    <row r="1228" spans="1:3" x14ac:dyDescent="0.25">
      <c r="A1228" s="321">
        <v>2399205</v>
      </c>
      <c r="B1228" s="320" t="s">
        <v>2743</v>
      </c>
      <c r="C1228" s="321">
        <v>2399205</v>
      </c>
    </row>
    <row r="1229" spans="1:3" x14ac:dyDescent="0.25">
      <c r="A1229" s="321">
        <v>2399206</v>
      </c>
      <c r="B1229" s="320" t="s">
        <v>2744</v>
      </c>
      <c r="C1229" s="321">
        <v>2399206</v>
      </c>
    </row>
    <row r="1230" spans="1:3" x14ac:dyDescent="0.25">
      <c r="A1230" s="321">
        <v>2399207</v>
      </c>
      <c r="B1230" s="320" t="s">
        <v>2745</v>
      </c>
      <c r="C1230" s="321">
        <v>2399207</v>
      </c>
    </row>
    <row r="1231" spans="1:3" ht="22.5" x14ac:dyDescent="0.25">
      <c r="A1231" s="321">
        <v>2399208</v>
      </c>
      <c r="B1231" s="320" t="s">
        <v>2746</v>
      </c>
      <c r="C1231" s="321">
        <v>2399208</v>
      </c>
    </row>
    <row r="1232" spans="1:3" ht="22.5" x14ac:dyDescent="0.25">
      <c r="A1232" s="321">
        <v>2399209</v>
      </c>
      <c r="B1232" s="320" t="s">
        <v>2747</v>
      </c>
      <c r="C1232" s="321">
        <v>2399209</v>
      </c>
    </row>
    <row r="1233" spans="1:3" x14ac:dyDescent="0.25">
      <c r="A1233" s="321">
        <v>2399210</v>
      </c>
      <c r="B1233" s="320" t="s">
        <v>2748</v>
      </c>
      <c r="C1233" s="321">
        <v>2399210</v>
      </c>
    </row>
    <row r="1234" spans="1:3" x14ac:dyDescent="0.25">
      <c r="A1234" s="321">
        <v>2399211</v>
      </c>
      <c r="B1234" s="320" t="s">
        <v>2749</v>
      </c>
      <c r="C1234" s="321">
        <v>2399211</v>
      </c>
    </row>
    <row r="1235" spans="1:3" x14ac:dyDescent="0.25">
      <c r="A1235" s="321">
        <v>2399212</v>
      </c>
      <c r="B1235" s="320" t="s">
        <v>2750</v>
      </c>
      <c r="C1235" s="321">
        <v>2399212</v>
      </c>
    </row>
    <row r="1236" spans="1:3" x14ac:dyDescent="0.25">
      <c r="A1236" s="321">
        <v>2399301</v>
      </c>
      <c r="B1236" s="320" t="s">
        <v>2751</v>
      </c>
      <c r="C1236" s="321">
        <v>2399301</v>
      </c>
    </row>
    <row r="1237" spans="1:3" x14ac:dyDescent="0.25">
      <c r="A1237" s="321">
        <v>2399302</v>
      </c>
      <c r="B1237" s="320" t="s">
        <v>2752</v>
      </c>
      <c r="C1237" s="321">
        <v>2399302</v>
      </c>
    </row>
    <row r="1238" spans="1:3" x14ac:dyDescent="0.25">
      <c r="A1238" s="321">
        <v>2399303</v>
      </c>
      <c r="B1238" s="320" t="s">
        <v>2753</v>
      </c>
      <c r="C1238" s="321">
        <v>2399303</v>
      </c>
    </row>
    <row r="1239" spans="1:3" x14ac:dyDescent="0.25">
      <c r="A1239" s="321">
        <v>2399401</v>
      </c>
      <c r="B1239" s="320" t="s">
        <v>2754</v>
      </c>
      <c r="C1239" s="321">
        <v>2399401</v>
      </c>
    </row>
    <row r="1240" spans="1:3" x14ac:dyDescent="0.25">
      <c r="A1240" s="321">
        <v>2399402</v>
      </c>
      <c r="B1240" s="320" t="s">
        <v>2755</v>
      </c>
      <c r="C1240" s="321">
        <v>2399402</v>
      </c>
    </row>
    <row r="1241" spans="1:3" x14ac:dyDescent="0.25">
      <c r="A1241" s="321">
        <v>2399501</v>
      </c>
      <c r="B1241" s="320" t="s">
        <v>2756</v>
      </c>
      <c r="C1241" s="321">
        <v>2399501</v>
      </c>
    </row>
    <row r="1242" spans="1:3" x14ac:dyDescent="0.25">
      <c r="A1242" s="321">
        <v>2399502</v>
      </c>
      <c r="B1242" s="320" t="s">
        <v>2757</v>
      </c>
      <c r="C1242" s="321">
        <v>2399502</v>
      </c>
    </row>
    <row r="1243" spans="1:3" x14ac:dyDescent="0.25">
      <c r="A1243" s="321">
        <v>2399503</v>
      </c>
      <c r="B1243" s="320" t="s">
        <v>2758</v>
      </c>
      <c r="C1243" s="321">
        <v>2399503</v>
      </c>
    </row>
    <row r="1244" spans="1:3" x14ac:dyDescent="0.25">
      <c r="A1244" s="321">
        <v>2399504</v>
      </c>
      <c r="B1244" s="320" t="s">
        <v>2759</v>
      </c>
      <c r="C1244" s="321">
        <v>2399504</v>
      </c>
    </row>
    <row r="1245" spans="1:3" x14ac:dyDescent="0.25">
      <c r="A1245" s="321">
        <v>2399505</v>
      </c>
      <c r="B1245" s="320" t="s">
        <v>2760</v>
      </c>
      <c r="C1245" s="321">
        <v>2399505</v>
      </c>
    </row>
    <row r="1246" spans="1:3" x14ac:dyDescent="0.25">
      <c r="A1246" s="321">
        <v>2399506</v>
      </c>
      <c r="B1246" s="320" t="s">
        <v>2761</v>
      </c>
      <c r="C1246" s="321">
        <v>2399506</v>
      </c>
    </row>
    <row r="1247" spans="1:3" x14ac:dyDescent="0.25">
      <c r="A1247" s="321">
        <v>2399507</v>
      </c>
      <c r="B1247" s="320" t="s">
        <v>2762</v>
      </c>
      <c r="C1247" s="321">
        <v>2399507</v>
      </c>
    </row>
    <row r="1248" spans="1:3" x14ac:dyDescent="0.25">
      <c r="A1248" s="321">
        <v>2399597</v>
      </c>
      <c r="B1248" s="320" t="s">
        <v>2763</v>
      </c>
      <c r="C1248" s="321">
        <v>2399597</v>
      </c>
    </row>
    <row r="1249" spans="1:3" x14ac:dyDescent="0.25">
      <c r="A1249" s="321">
        <v>2399598</v>
      </c>
      <c r="B1249" s="320" t="s">
        <v>2764</v>
      </c>
      <c r="C1249" s="321">
        <v>2399598</v>
      </c>
    </row>
    <row r="1250" spans="1:3" x14ac:dyDescent="0.25">
      <c r="A1250" s="321">
        <v>2399599</v>
      </c>
      <c r="B1250" s="320" t="s">
        <v>2765</v>
      </c>
      <c r="C1250" s="321">
        <v>2399599</v>
      </c>
    </row>
    <row r="1251" spans="1:3" x14ac:dyDescent="0.25">
      <c r="A1251" s="321">
        <v>2399601</v>
      </c>
      <c r="B1251" s="320" t="s">
        <v>2766</v>
      </c>
      <c r="C1251" s="321">
        <v>2399601</v>
      </c>
    </row>
    <row r="1252" spans="1:3" x14ac:dyDescent="0.25">
      <c r="A1252" s="321">
        <v>2399602</v>
      </c>
      <c r="B1252" s="320" t="s">
        <v>2767</v>
      </c>
      <c r="C1252" s="321">
        <v>2399602</v>
      </c>
    </row>
    <row r="1253" spans="1:3" x14ac:dyDescent="0.25">
      <c r="A1253" s="321">
        <v>2399603</v>
      </c>
      <c r="B1253" s="320" t="s">
        <v>2768</v>
      </c>
      <c r="C1253" s="321">
        <v>2399603</v>
      </c>
    </row>
    <row r="1254" spans="1:3" x14ac:dyDescent="0.25">
      <c r="A1254" s="321">
        <v>2399701</v>
      </c>
      <c r="B1254" s="320" t="s">
        <v>2769</v>
      </c>
      <c r="C1254" s="321">
        <v>2399701</v>
      </c>
    </row>
    <row r="1255" spans="1:3" x14ac:dyDescent="0.25">
      <c r="A1255" s="321">
        <v>2399702</v>
      </c>
      <c r="B1255" s="320" t="s">
        <v>2770</v>
      </c>
      <c r="C1255" s="321">
        <v>2399702</v>
      </c>
    </row>
    <row r="1256" spans="1:3" x14ac:dyDescent="0.25">
      <c r="A1256" s="321">
        <v>2399799</v>
      </c>
      <c r="B1256" s="320" t="s">
        <v>2771</v>
      </c>
      <c r="C1256" s="321">
        <v>2399799</v>
      </c>
    </row>
    <row r="1257" spans="1:3" x14ac:dyDescent="0.25">
      <c r="A1257" s="321">
        <v>2399901</v>
      </c>
      <c r="B1257" s="320" t="s">
        <v>2772</v>
      </c>
      <c r="C1257" s="321">
        <v>2399901</v>
      </c>
    </row>
    <row r="1258" spans="1:3" x14ac:dyDescent="0.25">
      <c r="A1258" s="321">
        <v>2399902</v>
      </c>
      <c r="B1258" s="320" t="s">
        <v>2773</v>
      </c>
      <c r="C1258" s="321">
        <v>2399902</v>
      </c>
    </row>
    <row r="1259" spans="1:3" x14ac:dyDescent="0.25">
      <c r="A1259" s="321">
        <v>2399903</v>
      </c>
      <c r="B1259" s="320" t="s">
        <v>2774</v>
      </c>
      <c r="C1259" s="321">
        <v>2399903</v>
      </c>
    </row>
    <row r="1260" spans="1:3" x14ac:dyDescent="0.25">
      <c r="A1260" s="321">
        <v>2399904</v>
      </c>
      <c r="B1260" s="320" t="s">
        <v>2775</v>
      </c>
      <c r="C1260" s="321">
        <v>2399904</v>
      </c>
    </row>
    <row r="1261" spans="1:3" x14ac:dyDescent="0.25">
      <c r="A1261" s="321">
        <v>2399905</v>
      </c>
      <c r="B1261" s="320" t="s">
        <v>2776</v>
      </c>
      <c r="C1261" s="321">
        <v>2399905</v>
      </c>
    </row>
    <row r="1262" spans="1:3" x14ac:dyDescent="0.25">
      <c r="A1262" s="321">
        <v>2399906</v>
      </c>
      <c r="B1262" s="320" t="s">
        <v>2777</v>
      </c>
      <c r="C1262" s="321">
        <v>2399906</v>
      </c>
    </row>
    <row r="1263" spans="1:3" x14ac:dyDescent="0.25">
      <c r="A1263" s="321">
        <v>2399907</v>
      </c>
      <c r="B1263" s="320" t="s">
        <v>2778</v>
      </c>
      <c r="C1263" s="321">
        <v>2399907</v>
      </c>
    </row>
    <row r="1264" spans="1:3" x14ac:dyDescent="0.25">
      <c r="A1264" s="321">
        <v>2399908</v>
      </c>
      <c r="B1264" s="320" t="s">
        <v>2779</v>
      </c>
      <c r="C1264" s="321">
        <v>2399908</v>
      </c>
    </row>
    <row r="1265" spans="1:3" x14ac:dyDescent="0.25">
      <c r="A1265" s="321">
        <v>2399909</v>
      </c>
      <c r="B1265" s="320" t="s">
        <v>2780</v>
      </c>
      <c r="C1265" s="321">
        <v>2399909</v>
      </c>
    </row>
    <row r="1266" spans="1:3" ht="22.5" x14ac:dyDescent="0.25">
      <c r="A1266" s="321">
        <v>2399910</v>
      </c>
      <c r="B1266" s="320" t="s">
        <v>2781</v>
      </c>
      <c r="C1266" s="321">
        <v>2399910</v>
      </c>
    </row>
    <row r="1267" spans="1:3" x14ac:dyDescent="0.25">
      <c r="A1267" s="321">
        <v>2399911</v>
      </c>
      <c r="B1267" s="320" t="s">
        <v>2782</v>
      </c>
      <c r="C1267" s="321">
        <v>2399911</v>
      </c>
    </row>
    <row r="1268" spans="1:3" ht="22.5" x14ac:dyDescent="0.25">
      <c r="A1268" s="321">
        <v>2399912</v>
      </c>
      <c r="B1268" s="320" t="s">
        <v>2783</v>
      </c>
      <c r="C1268" s="321">
        <v>2399912</v>
      </c>
    </row>
    <row r="1269" spans="1:3" ht="22.5" x14ac:dyDescent="0.25">
      <c r="A1269" s="321">
        <v>2399913</v>
      </c>
      <c r="B1269" s="320" t="s">
        <v>2784</v>
      </c>
      <c r="C1269" s="321">
        <v>2399913</v>
      </c>
    </row>
    <row r="1270" spans="1:3" x14ac:dyDescent="0.25">
      <c r="A1270" s="321">
        <v>2399914</v>
      </c>
      <c r="B1270" s="320" t="s">
        <v>2785</v>
      </c>
      <c r="C1270" s="321">
        <v>2399914</v>
      </c>
    </row>
    <row r="1271" spans="1:3" x14ac:dyDescent="0.25">
      <c r="A1271" s="321">
        <v>2399915</v>
      </c>
      <c r="B1271" s="320" t="s">
        <v>2786</v>
      </c>
      <c r="C1271" s="321">
        <v>2399915</v>
      </c>
    </row>
    <row r="1272" spans="1:3" x14ac:dyDescent="0.25">
      <c r="A1272" s="321">
        <v>2399916</v>
      </c>
      <c r="B1272" s="320" t="s">
        <v>2787</v>
      </c>
      <c r="C1272" s="321">
        <v>2399916</v>
      </c>
    </row>
    <row r="1273" spans="1:3" x14ac:dyDescent="0.25">
      <c r="A1273" s="321">
        <v>2399917</v>
      </c>
      <c r="B1273" s="320" t="s">
        <v>2788</v>
      </c>
      <c r="C1273" s="321">
        <v>2399917</v>
      </c>
    </row>
    <row r="1274" spans="1:3" x14ac:dyDescent="0.25">
      <c r="A1274" s="321">
        <v>2399918</v>
      </c>
      <c r="B1274" s="320" t="s">
        <v>2789</v>
      </c>
      <c r="C1274" s="321">
        <v>2399918</v>
      </c>
    </row>
    <row r="1275" spans="1:3" ht="22.5" x14ac:dyDescent="0.25">
      <c r="A1275" s="321">
        <v>2399919</v>
      </c>
      <c r="B1275" s="320" t="s">
        <v>2790</v>
      </c>
      <c r="C1275" s="321">
        <v>2399919</v>
      </c>
    </row>
    <row r="1276" spans="1:3" x14ac:dyDescent="0.25">
      <c r="A1276" s="321">
        <v>2399920</v>
      </c>
      <c r="B1276" s="320" t="s">
        <v>2791</v>
      </c>
      <c r="C1276" s="321">
        <v>2399920</v>
      </c>
    </row>
    <row r="1277" spans="1:3" x14ac:dyDescent="0.25">
      <c r="A1277" s="321">
        <v>2399921</v>
      </c>
      <c r="B1277" s="320" t="s">
        <v>2792</v>
      </c>
      <c r="C1277" s="321">
        <v>2399921</v>
      </c>
    </row>
    <row r="1278" spans="1:3" ht="22.5" x14ac:dyDescent="0.25">
      <c r="A1278" s="321">
        <v>2399922</v>
      </c>
      <c r="B1278" s="320" t="s">
        <v>2793</v>
      </c>
      <c r="C1278" s="321">
        <v>2399922</v>
      </c>
    </row>
    <row r="1279" spans="1:3" ht="22.5" x14ac:dyDescent="0.25">
      <c r="A1279" s="321">
        <v>2399923</v>
      </c>
      <c r="B1279" s="320" t="s">
        <v>2794</v>
      </c>
      <c r="C1279" s="321">
        <v>2399923</v>
      </c>
    </row>
    <row r="1280" spans="1:3" ht="22.5" x14ac:dyDescent="0.25">
      <c r="A1280" s="321">
        <v>2399924</v>
      </c>
      <c r="B1280" s="320" t="s">
        <v>2795</v>
      </c>
      <c r="C1280" s="321">
        <v>2399924</v>
      </c>
    </row>
    <row r="1281" spans="1:3" x14ac:dyDescent="0.25">
      <c r="A1281" s="321">
        <v>2399925</v>
      </c>
      <c r="B1281" s="320" t="s">
        <v>2796</v>
      </c>
      <c r="C1281" s="321">
        <v>2399925</v>
      </c>
    </row>
    <row r="1282" spans="1:3" ht="22.5" x14ac:dyDescent="0.25">
      <c r="A1282" s="321">
        <v>2399926</v>
      </c>
      <c r="B1282" s="320" t="s">
        <v>2797</v>
      </c>
      <c r="C1282" s="321">
        <v>2399926</v>
      </c>
    </row>
    <row r="1283" spans="1:3" x14ac:dyDescent="0.25">
      <c r="A1283" s="321">
        <v>2399927</v>
      </c>
      <c r="B1283" s="320" t="s">
        <v>2798</v>
      </c>
      <c r="C1283" s="321">
        <v>2399927</v>
      </c>
    </row>
    <row r="1284" spans="1:3" x14ac:dyDescent="0.25">
      <c r="A1284" s="321">
        <v>2399928</v>
      </c>
      <c r="B1284" s="320" t="s">
        <v>2799</v>
      </c>
      <c r="C1284" s="321">
        <v>2399928</v>
      </c>
    </row>
    <row r="1285" spans="1:3" ht="22.5" x14ac:dyDescent="0.25">
      <c r="A1285" s="321">
        <v>2399929</v>
      </c>
      <c r="B1285" s="320" t="s">
        <v>2800</v>
      </c>
      <c r="C1285" s="321">
        <v>2399929</v>
      </c>
    </row>
    <row r="1286" spans="1:3" ht="22.5" x14ac:dyDescent="0.25">
      <c r="A1286" s="321">
        <v>2399930</v>
      </c>
      <c r="B1286" s="320" t="s">
        <v>2801</v>
      </c>
      <c r="C1286" s="321">
        <v>2399930</v>
      </c>
    </row>
    <row r="1287" spans="1:3" ht="22.5" x14ac:dyDescent="0.25">
      <c r="A1287" s="321">
        <v>2399931</v>
      </c>
      <c r="B1287" s="320" t="s">
        <v>2802</v>
      </c>
      <c r="C1287" s="321">
        <v>2399931</v>
      </c>
    </row>
    <row r="1288" spans="1:3" x14ac:dyDescent="0.25">
      <c r="A1288" s="321">
        <v>2399932</v>
      </c>
      <c r="B1288" s="320" t="s">
        <v>2803</v>
      </c>
      <c r="C1288" s="321">
        <v>2399932</v>
      </c>
    </row>
    <row r="1289" spans="1:3" x14ac:dyDescent="0.25">
      <c r="A1289" s="321">
        <v>2399933</v>
      </c>
      <c r="B1289" s="320" t="s">
        <v>2804</v>
      </c>
      <c r="C1289" s="321">
        <v>2399933</v>
      </c>
    </row>
    <row r="1290" spans="1:3" x14ac:dyDescent="0.25">
      <c r="A1290" s="321">
        <v>2399934</v>
      </c>
      <c r="B1290" s="320" t="s">
        <v>2805</v>
      </c>
      <c r="C1290" s="321">
        <v>2399934</v>
      </c>
    </row>
    <row r="1291" spans="1:3" x14ac:dyDescent="0.25">
      <c r="A1291" s="321">
        <v>2399992</v>
      </c>
      <c r="B1291" s="320" t="s">
        <v>2806</v>
      </c>
      <c r="C1291" s="321">
        <v>2399992</v>
      </c>
    </row>
    <row r="1292" spans="1:3" x14ac:dyDescent="0.25">
      <c r="A1292" s="321">
        <v>2399993</v>
      </c>
      <c r="B1292" s="320" t="s">
        <v>2807</v>
      </c>
      <c r="C1292" s="321">
        <v>2399993</v>
      </c>
    </row>
    <row r="1293" spans="1:3" x14ac:dyDescent="0.25">
      <c r="A1293" s="321">
        <v>2399994</v>
      </c>
      <c r="B1293" s="320" t="s">
        <v>2808</v>
      </c>
      <c r="C1293" s="321">
        <v>2399994</v>
      </c>
    </row>
    <row r="1294" spans="1:3" x14ac:dyDescent="0.25">
      <c r="A1294" s="321">
        <v>2399995</v>
      </c>
      <c r="B1294" s="320" t="s">
        <v>2809</v>
      </c>
      <c r="C1294" s="321">
        <v>2399995</v>
      </c>
    </row>
    <row r="1295" spans="1:3" x14ac:dyDescent="0.25">
      <c r="A1295" s="321">
        <v>2399996</v>
      </c>
      <c r="B1295" s="320" t="s">
        <v>2810</v>
      </c>
      <c r="C1295" s="321">
        <v>2399996</v>
      </c>
    </row>
    <row r="1296" spans="1:3" x14ac:dyDescent="0.25">
      <c r="A1296" s="321">
        <v>2399997</v>
      </c>
      <c r="B1296" s="320" t="s">
        <v>2811</v>
      </c>
      <c r="C1296" s="321">
        <v>2399997</v>
      </c>
    </row>
    <row r="1297" spans="1:3" ht="22.5" x14ac:dyDescent="0.25">
      <c r="A1297" s="321">
        <v>2399998</v>
      </c>
      <c r="B1297" s="320" t="s">
        <v>2812</v>
      </c>
      <c r="C1297" s="321">
        <v>2399998</v>
      </c>
    </row>
    <row r="1298" spans="1:3" x14ac:dyDescent="0.25">
      <c r="A1298" s="321">
        <v>2399999</v>
      </c>
      <c r="B1298" s="320" t="s">
        <v>2813</v>
      </c>
      <c r="C1298" s="321">
        <v>2399999</v>
      </c>
    </row>
    <row r="1299" spans="1:3" ht="22.5" x14ac:dyDescent="0.25">
      <c r="A1299" s="321">
        <v>2411001</v>
      </c>
      <c r="B1299" s="320" t="s">
        <v>2814</v>
      </c>
      <c r="C1299" s="321">
        <v>2411001</v>
      </c>
    </row>
    <row r="1300" spans="1:3" x14ac:dyDescent="0.25">
      <c r="A1300" s="321">
        <v>2413101</v>
      </c>
      <c r="B1300" s="320" t="s">
        <v>2815</v>
      </c>
      <c r="C1300" s="321">
        <v>2413101</v>
      </c>
    </row>
    <row r="1301" spans="1:3" x14ac:dyDescent="0.25">
      <c r="A1301" s="321">
        <v>2413102</v>
      </c>
      <c r="B1301" s="320" t="s">
        <v>2816</v>
      </c>
      <c r="C1301" s="321">
        <v>2413102</v>
      </c>
    </row>
    <row r="1302" spans="1:3" x14ac:dyDescent="0.25">
      <c r="A1302" s="321">
        <v>2413103</v>
      </c>
      <c r="B1302" s="320" t="s">
        <v>2817</v>
      </c>
      <c r="C1302" s="321">
        <v>2413103</v>
      </c>
    </row>
    <row r="1303" spans="1:3" x14ac:dyDescent="0.25">
      <c r="A1303" s="321">
        <v>2413104</v>
      </c>
      <c r="B1303" s="320" t="s">
        <v>2818</v>
      </c>
      <c r="C1303" s="321">
        <v>2413104</v>
      </c>
    </row>
    <row r="1304" spans="1:3" x14ac:dyDescent="0.25">
      <c r="A1304" s="321">
        <v>2413105</v>
      </c>
      <c r="B1304" s="320" t="s">
        <v>2819</v>
      </c>
      <c r="C1304" s="321">
        <v>2413105</v>
      </c>
    </row>
    <row r="1305" spans="1:3" x14ac:dyDescent="0.25">
      <c r="A1305" s="321">
        <v>2413106</v>
      </c>
      <c r="B1305" s="320" t="s">
        <v>2820</v>
      </c>
      <c r="C1305" s="321">
        <v>2413106</v>
      </c>
    </row>
    <row r="1306" spans="1:3" x14ac:dyDescent="0.25">
      <c r="A1306" s="321">
        <v>2413107</v>
      </c>
      <c r="B1306" s="320" t="s">
        <v>2821</v>
      </c>
      <c r="C1306" s="321">
        <v>2413107</v>
      </c>
    </row>
    <row r="1307" spans="1:3" x14ac:dyDescent="0.25">
      <c r="A1307" s="321">
        <v>2413108</v>
      </c>
      <c r="B1307" s="320" t="s">
        <v>2822</v>
      </c>
      <c r="C1307" s="321">
        <v>2413108</v>
      </c>
    </row>
    <row r="1308" spans="1:3" x14ac:dyDescent="0.25">
      <c r="A1308" s="321">
        <v>2413109</v>
      </c>
      <c r="B1308" s="320" t="s">
        <v>2823</v>
      </c>
      <c r="C1308" s="321">
        <v>2413109</v>
      </c>
    </row>
    <row r="1309" spans="1:3" x14ac:dyDescent="0.25">
      <c r="A1309" s="321">
        <v>2413110</v>
      </c>
      <c r="B1309" s="320" t="s">
        <v>2824</v>
      </c>
      <c r="C1309" s="321">
        <v>2413110</v>
      </c>
    </row>
    <row r="1310" spans="1:3" x14ac:dyDescent="0.25">
      <c r="A1310" s="321">
        <v>2413111</v>
      </c>
      <c r="B1310" s="320" t="s">
        <v>2825</v>
      </c>
      <c r="C1310" s="321">
        <v>2413111</v>
      </c>
    </row>
    <row r="1311" spans="1:3" x14ac:dyDescent="0.25">
      <c r="A1311" s="321">
        <v>2413199</v>
      </c>
      <c r="B1311" s="320" t="s">
        <v>2826</v>
      </c>
      <c r="C1311" s="321">
        <v>2413199</v>
      </c>
    </row>
    <row r="1312" spans="1:3" x14ac:dyDescent="0.25">
      <c r="A1312" s="321">
        <v>2413901</v>
      </c>
      <c r="B1312" s="320" t="s">
        <v>2827</v>
      </c>
      <c r="C1312" s="321">
        <v>2413901</v>
      </c>
    </row>
    <row r="1313" spans="1:3" x14ac:dyDescent="0.25">
      <c r="A1313" s="321">
        <v>2421101</v>
      </c>
      <c r="B1313" s="320" t="s">
        <v>2828</v>
      </c>
      <c r="C1313" s="321">
        <v>2421101</v>
      </c>
    </row>
    <row r="1314" spans="1:3" x14ac:dyDescent="0.25">
      <c r="A1314" s="321">
        <v>2421201</v>
      </c>
      <c r="B1314" s="320" t="s">
        <v>2829</v>
      </c>
      <c r="C1314" s="321">
        <v>2421201</v>
      </c>
    </row>
    <row r="1315" spans="1:3" x14ac:dyDescent="0.25">
      <c r="A1315" s="321">
        <v>2421202</v>
      </c>
      <c r="B1315" s="320" t="s">
        <v>2830</v>
      </c>
      <c r="C1315" s="321">
        <v>2421202</v>
      </c>
    </row>
    <row r="1316" spans="1:3" ht="22.5" x14ac:dyDescent="0.25">
      <c r="A1316" s="321">
        <v>24220</v>
      </c>
      <c r="B1316" s="320" t="s">
        <v>2831</v>
      </c>
      <c r="C1316" s="321">
        <v>24220</v>
      </c>
    </row>
    <row r="1317" spans="1:3" x14ac:dyDescent="0.25">
      <c r="A1317" s="321">
        <v>2423001</v>
      </c>
      <c r="B1317" s="320" t="s">
        <v>2832</v>
      </c>
      <c r="C1317" s="321">
        <v>2423001</v>
      </c>
    </row>
    <row r="1318" spans="1:3" x14ac:dyDescent="0.25">
      <c r="A1318" s="321">
        <v>2423002</v>
      </c>
      <c r="B1318" s="320" t="s">
        <v>2833</v>
      </c>
      <c r="C1318" s="321">
        <v>2423002</v>
      </c>
    </row>
    <row r="1319" spans="1:3" x14ac:dyDescent="0.25">
      <c r="A1319" s="321">
        <v>2423003</v>
      </c>
      <c r="B1319" s="320" t="s">
        <v>2834</v>
      </c>
      <c r="C1319" s="321">
        <v>2423003</v>
      </c>
    </row>
    <row r="1320" spans="1:3" x14ac:dyDescent="0.25">
      <c r="A1320" s="321">
        <v>2423004</v>
      </c>
      <c r="B1320" s="320" t="s">
        <v>2835</v>
      </c>
      <c r="C1320" s="321">
        <v>2423004</v>
      </c>
    </row>
    <row r="1321" spans="1:3" x14ac:dyDescent="0.25">
      <c r="A1321" s="321">
        <v>2423005</v>
      </c>
      <c r="B1321" s="320" t="s">
        <v>2836</v>
      </c>
      <c r="C1321" s="321">
        <v>2423005</v>
      </c>
    </row>
    <row r="1322" spans="1:3" x14ac:dyDescent="0.25">
      <c r="A1322" s="321">
        <v>2431001</v>
      </c>
      <c r="B1322" s="320" t="s">
        <v>2837</v>
      </c>
      <c r="C1322" s="321">
        <v>2431001</v>
      </c>
    </row>
    <row r="1323" spans="1:3" x14ac:dyDescent="0.25">
      <c r="A1323" s="321">
        <v>2431002</v>
      </c>
      <c r="B1323" s="320" t="s">
        <v>2838</v>
      </c>
      <c r="C1323" s="321">
        <v>2431002</v>
      </c>
    </row>
    <row r="1324" spans="1:3" x14ac:dyDescent="0.25">
      <c r="A1324" s="321">
        <v>2431003</v>
      </c>
      <c r="B1324" s="320" t="s">
        <v>2839</v>
      </c>
      <c r="C1324" s="321">
        <v>2431003</v>
      </c>
    </row>
    <row r="1325" spans="1:3" x14ac:dyDescent="0.25">
      <c r="A1325" s="321">
        <v>2431004</v>
      </c>
      <c r="B1325" s="320" t="s">
        <v>2840</v>
      </c>
      <c r="C1325" s="321">
        <v>2431004</v>
      </c>
    </row>
    <row r="1326" spans="1:3" x14ac:dyDescent="0.25">
      <c r="A1326" s="321">
        <v>2432001</v>
      </c>
      <c r="B1326" s="320" t="s">
        <v>2841</v>
      </c>
      <c r="C1326" s="321">
        <v>2432001</v>
      </c>
    </row>
    <row r="1327" spans="1:3" x14ac:dyDescent="0.25">
      <c r="A1327" s="321">
        <v>2432002</v>
      </c>
      <c r="B1327" s="320" t="s">
        <v>2842</v>
      </c>
      <c r="C1327" s="321">
        <v>2432002</v>
      </c>
    </row>
    <row r="1328" spans="1:3" x14ac:dyDescent="0.25">
      <c r="A1328" s="321">
        <v>2441001</v>
      </c>
      <c r="B1328" s="320" t="s">
        <v>2843</v>
      </c>
      <c r="C1328" s="321">
        <v>2441001</v>
      </c>
    </row>
    <row r="1329" spans="1:3" x14ac:dyDescent="0.25">
      <c r="A1329" s="321">
        <v>2441002</v>
      </c>
      <c r="B1329" s="320" t="s">
        <v>2844</v>
      </c>
      <c r="C1329" s="321">
        <v>2441002</v>
      </c>
    </row>
    <row r="1330" spans="1:3" x14ac:dyDescent="0.25">
      <c r="A1330" s="321">
        <v>2449001</v>
      </c>
      <c r="B1330" s="320" t="s">
        <v>2845</v>
      </c>
      <c r="C1330" s="321">
        <v>2449001</v>
      </c>
    </row>
    <row r="1331" spans="1:3" x14ac:dyDescent="0.25">
      <c r="A1331" s="321">
        <v>2449002</v>
      </c>
      <c r="B1331" s="320" t="s">
        <v>2846</v>
      </c>
      <c r="C1331" s="321">
        <v>2449002</v>
      </c>
    </row>
    <row r="1332" spans="1:3" x14ac:dyDescent="0.25">
      <c r="A1332" s="321">
        <v>2501001</v>
      </c>
      <c r="B1332" s="320" t="s">
        <v>2847</v>
      </c>
      <c r="C1332" s="321">
        <v>2501001</v>
      </c>
    </row>
    <row r="1333" spans="1:3" x14ac:dyDescent="0.25">
      <c r="A1333" s="321">
        <v>2502001</v>
      </c>
      <c r="B1333" s="320" t="s">
        <v>2848</v>
      </c>
      <c r="C1333" s="321">
        <v>2502001</v>
      </c>
    </row>
    <row r="1334" spans="1:3" x14ac:dyDescent="0.25">
      <c r="A1334" s="321">
        <v>2502002</v>
      </c>
      <c r="B1334" s="320" t="s">
        <v>2849</v>
      </c>
      <c r="C1334" s="321">
        <v>2502002</v>
      </c>
    </row>
    <row r="1335" spans="1:3" x14ac:dyDescent="0.25">
      <c r="A1335" s="321">
        <v>2502003</v>
      </c>
      <c r="B1335" s="320" t="s">
        <v>2850</v>
      </c>
      <c r="C1335" s="321">
        <v>2502003</v>
      </c>
    </row>
    <row r="1336" spans="1:3" x14ac:dyDescent="0.25">
      <c r="A1336" s="321">
        <v>2502004</v>
      </c>
      <c r="B1336" s="320" t="s">
        <v>2851</v>
      </c>
      <c r="C1336" s="321">
        <v>2502004</v>
      </c>
    </row>
    <row r="1337" spans="1:3" x14ac:dyDescent="0.25">
      <c r="A1337" s="321">
        <v>2502005</v>
      </c>
      <c r="B1337" s="320" t="s">
        <v>2852</v>
      </c>
      <c r="C1337" s="321">
        <v>2502005</v>
      </c>
    </row>
    <row r="1338" spans="1:3" x14ac:dyDescent="0.25">
      <c r="A1338" s="321">
        <v>2509001</v>
      </c>
      <c r="B1338" s="320" t="s">
        <v>2853</v>
      </c>
      <c r="C1338" s="321">
        <v>2509001</v>
      </c>
    </row>
    <row r="1339" spans="1:3" x14ac:dyDescent="0.25">
      <c r="A1339" s="321">
        <v>2509002</v>
      </c>
      <c r="B1339" s="320" t="s">
        <v>2854</v>
      </c>
      <c r="C1339" s="321">
        <v>2509002</v>
      </c>
    </row>
    <row r="1340" spans="1:3" x14ac:dyDescent="0.25">
      <c r="A1340" s="321">
        <v>2509003</v>
      </c>
      <c r="B1340" s="320" t="s">
        <v>2855</v>
      </c>
      <c r="C1340" s="321">
        <v>2509003</v>
      </c>
    </row>
    <row r="1341" spans="1:3" x14ac:dyDescent="0.25">
      <c r="A1341" s="321">
        <v>26110</v>
      </c>
      <c r="B1341" s="320" t="s">
        <v>2856</v>
      </c>
      <c r="C1341" s="321">
        <v>26110</v>
      </c>
    </row>
    <row r="1342" spans="1:3" x14ac:dyDescent="0.25">
      <c r="A1342" s="321">
        <v>26130</v>
      </c>
      <c r="B1342" s="320" t="s">
        <v>2857</v>
      </c>
      <c r="C1342" s="321">
        <v>26130</v>
      </c>
    </row>
    <row r="1343" spans="1:3" x14ac:dyDescent="0.25">
      <c r="A1343" s="321">
        <v>26140</v>
      </c>
      <c r="B1343" s="320" t="s">
        <v>2858</v>
      </c>
      <c r="C1343" s="321">
        <v>26140</v>
      </c>
    </row>
    <row r="1344" spans="1:3" x14ac:dyDescent="0.25">
      <c r="A1344" s="321">
        <v>2615001</v>
      </c>
      <c r="B1344" s="320" t="s">
        <v>2859</v>
      </c>
      <c r="C1344" s="321">
        <v>2615001</v>
      </c>
    </row>
    <row r="1345" spans="1:3" x14ac:dyDescent="0.25">
      <c r="A1345" s="321">
        <v>2615099</v>
      </c>
      <c r="B1345" s="320" t="s">
        <v>2860</v>
      </c>
      <c r="C1345" s="321">
        <v>2615099</v>
      </c>
    </row>
    <row r="1346" spans="1:3" x14ac:dyDescent="0.25">
      <c r="A1346" s="321">
        <v>2616001</v>
      </c>
      <c r="B1346" s="320" t="s">
        <v>2861</v>
      </c>
      <c r="C1346" s="321">
        <v>2616001</v>
      </c>
    </row>
    <row r="1347" spans="1:3" x14ac:dyDescent="0.25">
      <c r="A1347" s="321">
        <v>2616002</v>
      </c>
      <c r="B1347" s="320" t="s">
        <v>2862</v>
      </c>
      <c r="C1347" s="321">
        <v>2616002</v>
      </c>
    </row>
    <row r="1348" spans="1:3" x14ac:dyDescent="0.25">
      <c r="A1348" s="321">
        <v>2617001</v>
      </c>
      <c r="B1348" s="320" t="s">
        <v>2863</v>
      </c>
      <c r="C1348" s="321">
        <v>2617001</v>
      </c>
    </row>
    <row r="1349" spans="1:3" x14ac:dyDescent="0.25">
      <c r="A1349" s="321">
        <v>2619001</v>
      </c>
      <c r="B1349" s="320" t="s">
        <v>2864</v>
      </c>
      <c r="C1349" s="321">
        <v>2619001</v>
      </c>
    </row>
    <row r="1350" spans="1:3" x14ac:dyDescent="0.25">
      <c r="A1350" s="321">
        <v>2619002</v>
      </c>
      <c r="B1350" s="320" t="s">
        <v>2865</v>
      </c>
      <c r="C1350" s="321">
        <v>2619002</v>
      </c>
    </row>
    <row r="1351" spans="1:3" x14ac:dyDescent="0.25">
      <c r="A1351" s="321">
        <v>2619003</v>
      </c>
      <c r="B1351" s="320" t="s">
        <v>2866</v>
      </c>
      <c r="C1351" s="321">
        <v>2619003</v>
      </c>
    </row>
    <row r="1352" spans="1:3" ht="22.5" x14ac:dyDescent="0.25">
      <c r="A1352" s="321">
        <v>2621001</v>
      </c>
      <c r="B1352" s="320" t="s">
        <v>2867</v>
      </c>
      <c r="C1352" s="321">
        <v>2621001</v>
      </c>
    </row>
    <row r="1353" spans="1:3" ht="22.5" x14ac:dyDescent="0.25">
      <c r="A1353" s="321">
        <v>2622001</v>
      </c>
      <c r="B1353" s="320" t="s">
        <v>2868</v>
      </c>
      <c r="C1353" s="321">
        <v>2622001</v>
      </c>
    </row>
    <row r="1354" spans="1:3" ht="22.5" x14ac:dyDescent="0.25">
      <c r="A1354" s="321">
        <v>26310</v>
      </c>
      <c r="B1354" s="320" t="s">
        <v>2869</v>
      </c>
      <c r="C1354" s="321">
        <v>26310</v>
      </c>
    </row>
    <row r="1355" spans="1:3" ht="33.75" x14ac:dyDescent="0.25">
      <c r="A1355" s="321">
        <v>2632001</v>
      </c>
      <c r="B1355" s="320" t="s">
        <v>2870</v>
      </c>
      <c r="C1355" s="321">
        <v>2632001</v>
      </c>
    </row>
    <row r="1356" spans="1:3" ht="33.75" x14ac:dyDescent="0.25">
      <c r="A1356" s="321">
        <v>2632002</v>
      </c>
      <c r="B1356" s="320" t="s">
        <v>2871</v>
      </c>
      <c r="C1356" s="321">
        <v>2632002</v>
      </c>
    </row>
    <row r="1357" spans="1:3" ht="33.75" x14ac:dyDescent="0.25">
      <c r="A1357" s="321">
        <v>2632003</v>
      </c>
      <c r="B1357" s="320" t="s">
        <v>2872</v>
      </c>
      <c r="C1357" s="321">
        <v>2632003</v>
      </c>
    </row>
    <row r="1358" spans="1:3" ht="33.75" x14ac:dyDescent="0.25">
      <c r="A1358" s="321">
        <v>2633001</v>
      </c>
      <c r="B1358" s="320" t="s">
        <v>2873</v>
      </c>
      <c r="C1358" s="321">
        <v>2633001</v>
      </c>
    </row>
    <row r="1359" spans="1:3" ht="33.75" x14ac:dyDescent="0.25">
      <c r="A1359" s="321">
        <v>2633002</v>
      </c>
      <c r="B1359" s="320" t="s">
        <v>2874</v>
      </c>
      <c r="C1359" s="321">
        <v>2633002</v>
      </c>
    </row>
    <row r="1360" spans="1:3" ht="33.75" x14ac:dyDescent="0.25">
      <c r="A1360" s="321">
        <v>2633003</v>
      </c>
      <c r="B1360" s="320" t="s">
        <v>2875</v>
      </c>
      <c r="C1360" s="321">
        <v>2633003</v>
      </c>
    </row>
    <row r="1361" spans="1:3" x14ac:dyDescent="0.25">
      <c r="A1361" s="321">
        <v>2634001</v>
      </c>
      <c r="B1361" s="320" t="s">
        <v>2876</v>
      </c>
      <c r="C1361" s="321">
        <v>2634001</v>
      </c>
    </row>
    <row r="1362" spans="1:3" x14ac:dyDescent="0.25">
      <c r="A1362" s="321">
        <v>2634002</v>
      </c>
      <c r="B1362" s="320" t="s">
        <v>2877</v>
      </c>
      <c r="C1362" s="321">
        <v>2634002</v>
      </c>
    </row>
    <row r="1363" spans="1:3" x14ac:dyDescent="0.25">
      <c r="A1363" s="321">
        <v>2634003</v>
      </c>
      <c r="B1363" s="320" t="s">
        <v>2878</v>
      </c>
      <c r="C1363" s="321">
        <v>2634003</v>
      </c>
    </row>
    <row r="1364" spans="1:3" x14ac:dyDescent="0.25">
      <c r="A1364" s="321">
        <v>2635001</v>
      </c>
      <c r="B1364" s="320" t="s">
        <v>2879</v>
      </c>
      <c r="C1364" s="321">
        <v>2635001</v>
      </c>
    </row>
    <row r="1365" spans="1:3" ht="33.75" x14ac:dyDescent="0.25">
      <c r="A1365" s="321">
        <v>2636001</v>
      </c>
      <c r="B1365" s="320" t="s">
        <v>2880</v>
      </c>
      <c r="C1365" s="321">
        <v>2636001</v>
      </c>
    </row>
    <row r="1366" spans="1:3" ht="33.75" x14ac:dyDescent="0.25">
      <c r="A1366" s="321">
        <v>2636002</v>
      </c>
      <c r="B1366" s="320" t="s">
        <v>2881</v>
      </c>
      <c r="C1366" s="321">
        <v>2636002</v>
      </c>
    </row>
    <row r="1367" spans="1:3" ht="22.5" x14ac:dyDescent="0.25">
      <c r="A1367" s="321">
        <v>2636003</v>
      </c>
      <c r="B1367" s="320" t="s">
        <v>2882</v>
      </c>
      <c r="C1367" s="321">
        <v>2636003</v>
      </c>
    </row>
    <row r="1368" spans="1:3" ht="33.75" x14ac:dyDescent="0.25">
      <c r="A1368" s="321">
        <v>2636004</v>
      </c>
      <c r="B1368" s="320" t="s">
        <v>2883</v>
      </c>
      <c r="C1368" s="321">
        <v>2636004</v>
      </c>
    </row>
    <row r="1369" spans="1:3" ht="22.5" x14ac:dyDescent="0.25">
      <c r="A1369" s="321">
        <v>2637001</v>
      </c>
      <c r="B1369" s="320" t="s">
        <v>2884</v>
      </c>
      <c r="C1369" s="321">
        <v>2637001</v>
      </c>
    </row>
    <row r="1370" spans="1:3" ht="33.75" x14ac:dyDescent="0.25">
      <c r="A1370" s="321">
        <v>2637002</v>
      </c>
      <c r="B1370" s="320" t="s">
        <v>2885</v>
      </c>
      <c r="C1370" s="321">
        <v>2637002</v>
      </c>
    </row>
    <row r="1371" spans="1:3" ht="22.5" x14ac:dyDescent="0.25">
      <c r="A1371" s="321">
        <v>2637003</v>
      </c>
      <c r="B1371" s="320" t="s">
        <v>2886</v>
      </c>
      <c r="C1371" s="321">
        <v>2637003</v>
      </c>
    </row>
    <row r="1372" spans="1:3" ht="22.5" x14ac:dyDescent="0.25">
      <c r="A1372" s="321">
        <v>2637004</v>
      </c>
      <c r="B1372" s="320" t="s">
        <v>2887</v>
      </c>
      <c r="C1372" s="321">
        <v>2637004</v>
      </c>
    </row>
    <row r="1373" spans="1:3" ht="22.5" x14ac:dyDescent="0.25">
      <c r="A1373" s="321">
        <v>2637005</v>
      </c>
      <c r="B1373" s="320" t="s">
        <v>2888</v>
      </c>
      <c r="C1373" s="321">
        <v>2637005</v>
      </c>
    </row>
    <row r="1374" spans="1:3" ht="22.5" x14ac:dyDescent="0.25">
      <c r="A1374" s="321">
        <v>2637006</v>
      </c>
      <c r="B1374" s="320" t="s">
        <v>2889</v>
      </c>
      <c r="C1374" s="321">
        <v>2637006</v>
      </c>
    </row>
    <row r="1375" spans="1:3" x14ac:dyDescent="0.25">
      <c r="A1375" s="321">
        <v>2638001</v>
      </c>
      <c r="B1375" s="320" t="s">
        <v>2890</v>
      </c>
      <c r="C1375" s="321">
        <v>2638001</v>
      </c>
    </row>
    <row r="1376" spans="1:3" x14ac:dyDescent="0.25">
      <c r="A1376" s="321">
        <v>2638002</v>
      </c>
      <c r="B1376" s="320" t="s">
        <v>2891</v>
      </c>
      <c r="C1376" s="321">
        <v>2638002</v>
      </c>
    </row>
    <row r="1377" spans="1:3" x14ac:dyDescent="0.25">
      <c r="A1377" s="321">
        <v>2638003</v>
      </c>
      <c r="B1377" s="320" t="s">
        <v>2892</v>
      </c>
      <c r="C1377" s="321">
        <v>2638003</v>
      </c>
    </row>
    <row r="1378" spans="1:3" x14ac:dyDescent="0.25">
      <c r="A1378" s="321">
        <v>2638099</v>
      </c>
      <c r="B1378" s="320" t="s">
        <v>2893</v>
      </c>
      <c r="C1378" s="321">
        <v>2638099</v>
      </c>
    </row>
    <row r="1379" spans="1:3" ht="22.5" x14ac:dyDescent="0.25">
      <c r="A1379" s="321">
        <v>2641001</v>
      </c>
      <c r="B1379" s="320" t="s">
        <v>2894</v>
      </c>
      <c r="C1379" s="321">
        <v>2641001</v>
      </c>
    </row>
    <row r="1380" spans="1:3" x14ac:dyDescent="0.25">
      <c r="A1380" s="321">
        <v>2641002</v>
      </c>
      <c r="B1380" s="320" t="s">
        <v>2895</v>
      </c>
      <c r="C1380" s="321">
        <v>2641002</v>
      </c>
    </row>
    <row r="1381" spans="1:3" ht="45" x14ac:dyDescent="0.25">
      <c r="A1381" s="321">
        <v>26421</v>
      </c>
      <c r="B1381" s="320" t="s">
        <v>2896</v>
      </c>
      <c r="C1381" s="321">
        <v>26421</v>
      </c>
    </row>
    <row r="1382" spans="1:3" x14ac:dyDescent="0.25">
      <c r="A1382" s="321">
        <v>2642002</v>
      </c>
      <c r="B1382" s="320" t="s">
        <v>2897</v>
      </c>
      <c r="C1382" s="321">
        <v>2642002</v>
      </c>
    </row>
    <row r="1383" spans="1:3" ht="22.5" x14ac:dyDescent="0.25">
      <c r="A1383" s="321">
        <v>26422</v>
      </c>
      <c r="B1383" s="320" t="s">
        <v>2898</v>
      </c>
      <c r="C1383" s="321">
        <v>26422</v>
      </c>
    </row>
    <row r="1384" spans="1:3" ht="33.75" x14ac:dyDescent="0.25">
      <c r="A1384" s="321">
        <v>2643001</v>
      </c>
      <c r="B1384" s="320" t="s">
        <v>2899</v>
      </c>
      <c r="C1384" s="321">
        <v>2643001</v>
      </c>
    </row>
    <row r="1385" spans="1:3" ht="33.75" x14ac:dyDescent="0.25">
      <c r="A1385" s="321">
        <v>2643002</v>
      </c>
      <c r="B1385" s="320" t="s">
        <v>2900</v>
      </c>
      <c r="C1385" s="321">
        <v>2643002</v>
      </c>
    </row>
    <row r="1386" spans="1:3" ht="33.75" x14ac:dyDescent="0.25">
      <c r="A1386" s="321">
        <v>2643003</v>
      </c>
      <c r="B1386" s="320" t="s">
        <v>2901</v>
      </c>
      <c r="C1386" s="321">
        <v>2643003</v>
      </c>
    </row>
    <row r="1387" spans="1:3" ht="33.75" x14ac:dyDescent="0.25">
      <c r="A1387" s="321">
        <v>2643004</v>
      </c>
      <c r="B1387" s="320" t="s">
        <v>2902</v>
      </c>
      <c r="C1387" s="321">
        <v>2643004</v>
      </c>
    </row>
    <row r="1388" spans="1:3" ht="33.75" x14ac:dyDescent="0.25">
      <c r="A1388" s="321">
        <v>2643099</v>
      </c>
      <c r="B1388" s="320" t="s">
        <v>2903</v>
      </c>
      <c r="C1388" s="321">
        <v>2643099</v>
      </c>
    </row>
    <row r="1389" spans="1:3" ht="33.75" x14ac:dyDescent="0.25">
      <c r="A1389" s="321">
        <v>2644001</v>
      </c>
      <c r="B1389" s="320" t="s">
        <v>2904</v>
      </c>
      <c r="C1389" s="321">
        <v>2644001</v>
      </c>
    </row>
    <row r="1390" spans="1:3" ht="33.75" x14ac:dyDescent="0.25">
      <c r="A1390" s="321">
        <v>2644002</v>
      </c>
      <c r="B1390" s="320" t="s">
        <v>2905</v>
      </c>
      <c r="C1390" s="321">
        <v>2644002</v>
      </c>
    </row>
    <row r="1391" spans="1:3" ht="33.75" x14ac:dyDescent="0.25">
      <c r="A1391" s="321">
        <v>2644003</v>
      </c>
      <c r="B1391" s="320" t="s">
        <v>2906</v>
      </c>
      <c r="C1391" s="321">
        <v>2644003</v>
      </c>
    </row>
    <row r="1392" spans="1:3" ht="33.75" x14ac:dyDescent="0.25">
      <c r="A1392" s="321">
        <v>2644099</v>
      </c>
      <c r="B1392" s="320" t="s">
        <v>2907</v>
      </c>
      <c r="C1392" s="321">
        <v>2644099</v>
      </c>
    </row>
    <row r="1393" spans="1:3" ht="33.75" x14ac:dyDescent="0.25">
      <c r="A1393" s="321">
        <v>2645001</v>
      </c>
      <c r="B1393" s="320" t="s">
        <v>2908</v>
      </c>
      <c r="C1393" s="321">
        <v>2645001</v>
      </c>
    </row>
    <row r="1394" spans="1:3" ht="45" x14ac:dyDescent="0.25">
      <c r="A1394" s="321">
        <v>2645002</v>
      </c>
      <c r="B1394" s="320" t="s">
        <v>2909</v>
      </c>
      <c r="C1394" s="321">
        <v>2645002</v>
      </c>
    </row>
    <row r="1395" spans="1:3" ht="33.75" x14ac:dyDescent="0.25">
      <c r="A1395" s="321">
        <v>2645003</v>
      </c>
      <c r="B1395" s="320" t="s">
        <v>2910</v>
      </c>
      <c r="C1395" s="321">
        <v>2645003</v>
      </c>
    </row>
    <row r="1396" spans="1:3" ht="33.75" x14ac:dyDescent="0.25">
      <c r="A1396" s="321">
        <v>2646101</v>
      </c>
      <c r="B1396" s="320" t="s">
        <v>2911</v>
      </c>
      <c r="C1396" s="321">
        <v>2646101</v>
      </c>
    </row>
    <row r="1397" spans="1:3" ht="33.75" x14ac:dyDescent="0.25">
      <c r="A1397" s="321">
        <v>2646102</v>
      </c>
      <c r="B1397" s="320" t="s">
        <v>2912</v>
      </c>
      <c r="C1397" s="321">
        <v>2646102</v>
      </c>
    </row>
    <row r="1398" spans="1:3" ht="33.75" x14ac:dyDescent="0.25">
      <c r="A1398" s="321">
        <v>2646199</v>
      </c>
      <c r="B1398" s="320" t="s">
        <v>2913</v>
      </c>
      <c r="C1398" s="321">
        <v>2646199</v>
      </c>
    </row>
    <row r="1399" spans="1:3" ht="33.75" x14ac:dyDescent="0.25">
      <c r="A1399" s="321">
        <v>2646201</v>
      </c>
      <c r="B1399" s="320" t="s">
        <v>2914</v>
      </c>
      <c r="C1399" s="321">
        <v>2646201</v>
      </c>
    </row>
    <row r="1400" spans="1:3" ht="33.75" x14ac:dyDescent="0.25">
      <c r="A1400" s="321">
        <v>2646202</v>
      </c>
      <c r="B1400" s="320" t="s">
        <v>2915</v>
      </c>
      <c r="C1400" s="321">
        <v>2646202</v>
      </c>
    </row>
    <row r="1401" spans="1:3" ht="33.75" x14ac:dyDescent="0.25">
      <c r="A1401" s="321">
        <v>2646299</v>
      </c>
      <c r="B1401" s="320" t="s">
        <v>2916</v>
      </c>
      <c r="C1401" s="321">
        <v>2646299</v>
      </c>
    </row>
    <row r="1402" spans="1:3" x14ac:dyDescent="0.25">
      <c r="A1402" s="321">
        <v>2651001</v>
      </c>
      <c r="B1402" s="320" t="s">
        <v>2917</v>
      </c>
      <c r="C1402" s="321">
        <v>2651001</v>
      </c>
    </row>
    <row r="1403" spans="1:3" ht="22.5" x14ac:dyDescent="0.25">
      <c r="A1403" s="321">
        <v>2652001</v>
      </c>
      <c r="B1403" s="320" t="s">
        <v>2918</v>
      </c>
      <c r="C1403" s="321">
        <v>2652001</v>
      </c>
    </row>
    <row r="1404" spans="1:3" ht="22.5" x14ac:dyDescent="0.25">
      <c r="A1404" s="321">
        <v>2653001</v>
      </c>
      <c r="B1404" s="320" t="s">
        <v>2919</v>
      </c>
      <c r="C1404" s="321">
        <v>2653001</v>
      </c>
    </row>
    <row r="1405" spans="1:3" ht="22.5" x14ac:dyDescent="0.25">
      <c r="A1405" s="321">
        <v>2653002</v>
      </c>
      <c r="B1405" s="320" t="s">
        <v>2920</v>
      </c>
      <c r="C1405" s="321">
        <v>2653002</v>
      </c>
    </row>
    <row r="1406" spans="1:3" ht="22.5" x14ac:dyDescent="0.25">
      <c r="A1406" s="321">
        <v>2653003</v>
      </c>
      <c r="B1406" s="320" t="s">
        <v>2921</v>
      </c>
      <c r="C1406" s="321">
        <v>2653003</v>
      </c>
    </row>
    <row r="1407" spans="1:3" ht="33.75" x14ac:dyDescent="0.25">
      <c r="A1407" s="321">
        <v>2654001</v>
      </c>
      <c r="B1407" s="320" t="s">
        <v>2922</v>
      </c>
      <c r="C1407" s="321">
        <v>2654001</v>
      </c>
    </row>
    <row r="1408" spans="1:3" ht="22.5" x14ac:dyDescent="0.25">
      <c r="A1408" s="321">
        <v>2654002</v>
      </c>
      <c r="B1408" s="320" t="s">
        <v>2923</v>
      </c>
      <c r="C1408" s="321">
        <v>2654002</v>
      </c>
    </row>
    <row r="1409" spans="1:3" ht="22.5" x14ac:dyDescent="0.25">
      <c r="A1409" s="321">
        <v>2654003</v>
      </c>
      <c r="B1409" s="320" t="s">
        <v>2924</v>
      </c>
      <c r="C1409" s="321">
        <v>2654003</v>
      </c>
    </row>
    <row r="1410" spans="1:3" ht="22.5" x14ac:dyDescent="0.25">
      <c r="A1410" s="321">
        <v>2654004</v>
      </c>
      <c r="B1410" s="320" t="s">
        <v>2925</v>
      </c>
      <c r="C1410" s="321">
        <v>2654004</v>
      </c>
    </row>
    <row r="1411" spans="1:3" ht="22.5" x14ac:dyDescent="0.25">
      <c r="A1411" s="321">
        <v>2654005</v>
      </c>
      <c r="B1411" s="320" t="s">
        <v>2926</v>
      </c>
      <c r="C1411" s="321">
        <v>2654005</v>
      </c>
    </row>
    <row r="1412" spans="1:3" x14ac:dyDescent="0.25">
      <c r="A1412" s="321">
        <v>26550</v>
      </c>
      <c r="B1412" s="320" t="s">
        <v>2927</v>
      </c>
      <c r="C1412" s="321">
        <v>26550</v>
      </c>
    </row>
    <row r="1413" spans="1:3" x14ac:dyDescent="0.25">
      <c r="A1413" s="321">
        <v>2656001</v>
      </c>
      <c r="B1413" s="320" t="s">
        <v>2928</v>
      </c>
      <c r="C1413" s="321">
        <v>2656001</v>
      </c>
    </row>
    <row r="1414" spans="1:3" x14ac:dyDescent="0.25">
      <c r="A1414" s="321">
        <v>2657001</v>
      </c>
      <c r="B1414" s="320" t="s">
        <v>2929</v>
      </c>
      <c r="C1414" s="321">
        <v>2657001</v>
      </c>
    </row>
    <row r="1415" spans="1:3" x14ac:dyDescent="0.25">
      <c r="A1415" s="321">
        <v>2659001</v>
      </c>
      <c r="B1415" s="320" t="s">
        <v>2930</v>
      </c>
      <c r="C1415" s="321">
        <v>2659001</v>
      </c>
    </row>
    <row r="1416" spans="1:3" ht="33.75" x14ac:dyDescent="0.25">
      <c r="A1416" s="321">
        <v>2661001</v>
      </c>
      <c r="B1416" s="320" t="s">
        <v>2931</v>
      </c>
      <c r="C1416" s="321">
        <v>2661001</v>
      </c>
    </row>
    <row r="1417" spans="1:3" ht="33.75" x14ac:dyDescent="0.25">
      <c r="A1417" s="321">
        <v>2661002</v>
      </c>
      <c r="B1417" s="320" t="s">
        <v>2932</v>
      </c>
      <c r="C1417" s="321">
        <v>2661002</v>
      </c>
    </row>
    <row r="1418" spans="1:3" ht="33.75" x14ac:dyDescent="0.25">
      <c r="A1418" s="321">
        <v>2661003</v>
      </c>
      <c r="B1418" s="320" t="s">
        <v>2933</v>
      </c>
      <c r="C1418" s="321">
        <v>2661003</v>
      </c>
    </row>
    <row r="1419" spans="1:3" ht="33.75" x14ac:dyDescent="0.25">
      <c r="A1419" s="321">
        <v>2661004</v>
      </c>
      <c r="B1419" s="320" t="s">
        <v>2934</v>
      </c>
      <c r="C1419" s="321">
        <v>2661004</v>
      </c>
    </row>
    <row r="1420" spans="1:3" ht="33.75" x14ac:dyDescent="0.25">
      <c r="A1420" s="321">
        <v>2661005</v>
      </c>
      <c r="B1420" s="320" t="s">
        <v>2935</v>
      </c>
      <c r="C1420" s="321">
        <v>2661005</v>
      </c>
    </row>
    <row r="1421" spans="1:3" ht="33.75" x14ac:dyDescent="0.25">
      <c r="A1421" s="321">
        <v>2661006</v>
      </c>
      <c r="B1421" s="320" t="s">
        <v>2936</v>
      </c>
      <c r="C1421" s="321">
        <v>2661006</v>
      </c>
    </row>
    <row r="1422" spans="1:3" ht="33.75" x14ac:dyDescent="0.25">
      <c r="A1422" s="321">
        <v>2661007</v>
      </c>
      <c r="B1422" s="320" t="s">
        <v>2937</v>
      </c>
      <c r="C1422" s="321">
        <v>2661007</v>
      </c>
    </row>
    <row r="1423" spans="1:3" ht="33.75" x14ac:dyDescent="0.25">
      <c r="A1423" s="321">
        <v>2661008</v>
      </c>
      <c r="B1423" s="320" t="s">
        <v>2938</v>
      </c>
      <c r="C1423" s="321">
        <v>2661008</v>
      </c>
    </row>
    <row r="1424" spans="1:3" ht="33.75" x14ac:dyDescent="0.25">
      <c r="A1424" s="321">
        <v>2661009</v>
      </c>
      <c r="B1424" s="320" t="s">
        <v>2939</v>
      </c>
      <c r="C1424" s="321">
        <v>2661009</v>
      </c>
    </row>
    <row r="1425" spans="1:3" ht="33.75" x14ac:dyDescent="0.25">
      <c r="A1425" s="321">
        <v>2662001</v>
      </c>
      <c r="B1425" s="320" t="s">
        <v>2940</v>
      </c>
      <c r="C1425" s="321">
        <v>2662001</v>
      </c>
    </row>
    <row r="1426" spans="1:3" ht="33.75" x14ac:dyDescent="0.25">
      <c r="A1426" s="321">
        <v>2662002</v>
      </c>
      <c r="B1426" s="320" t="s">
        <v>2941</v>
      </c>
      <c r="C1426" s="321">
        <v>2662002</v>
      </c>
    </row>
    <row r="1427" spans="1:3" ht="33.75" x14ac:dyDescent="0.25">
      <c r="A1427" s="321">
        <v>2662003</v>
      </c>
      <c r="B1427" s="320" t="s">
        <v>2942</v>
      </c>
      <c r="C1427" s="321">
        <v>2662003</v>
      </c>
    </row>
    <row r="1428" spans="1:3" ht="33.75" x14ac:dyDescent="0.25">
      <c r="A1428" s="321">
        <v>2662004</v>
      </c>
      <c r="B1428" s="320" t="s">
        <v>2943</v>
      </c>
      <c r="C1428" s="321">
        <v>2662004</v>
      </c>
    </row>
    <row r="1429" spans="1:3" ht="33.75" x14ac:dyDescent="0.25">
      <c r="A1429" s="321">
        <v>2662005</v>
      </c>
      <c r="B1429" s="320" t="s">
        <v>2944</v>
      </c>
      <c r="C1429" s="321">
        <v>2662005</v>
      </c>
    </row>
    <row r="1430" spans="1:3" ht="33.75" x14ac:dyDescent="0.25">
      <c r="A1430" s="321">
        <v>2662006</v>
      </c>
      <c r="B1430" s="320" t="s">
        <v>2945</v>
      </c>
      <c r="C1430" s="321">
        <v>2662006</v>
      </c>
    </row>
    <row r="1431" spans="1:3" ht="33.75" x14ac:dyDescent="0.25">
      <c r="A1431" s="321">
        <v>2662007</v>
      </c>
      <c r="B1431" s="320" t="s">
        <v>2946</v>
      </c>
      <c r="C1431" s="321">
        <v>2662007</v>
      </c>
    </row>
    <row r="1432" spans="1:3" ht="33.75" x14ac:dyDescent="0.25">
      <c r="A1432" s="321">
        <v>2662008</v>
      </c>
      <c r="B1432" s="320" t="s">
        <v>2947</v>
      </c>
      <c r="C1432" s="321">
        <v>2662008</v>
      </c>
    </row>
    <row r="1433" spans="1:3" ht="33.75" x14ac:dyDescent="0.25">
      <c r="A1433" s="321">
        <v>2662009</v>
      </c>
      <c r="B1433" s="320" t="s">
        <v>2948</v>
      </c>
      <c r="C1433" s="321">
        <v>2662009</v>
      </c>
    </row>
    <row r="1434" spans="1:3" ht="45" x14ac:dyDescent="0.25">
      <c r="A1434" s="321">
        <v>2663001</v>
      </c>
      <c r="B1434" s="320" t="s">
        <v>2949</v>
      </c>
      <c r="C1434" s="321">
        <v>2663001</v>
      </c>
    </row>
    <row r="1435" spans="1:3" ht="33.75" x14ac:dyDescent="0.25">
      <c r="A1435" s="321">
        <v>2663002</v>
      </c>
      <c r="B1435" s="320" t="s">
        <v>2950</v>
      </c>
      <c r="C1435" s="321">
        <v>2663002</v>
      </c>
    </row>
    <row r="1436" spans="1:3" x14ac:dyDescent="0.25">
      <c r="A1436" s="321">
        <v>2669001</v>
      </c>
      <c r="B1436" s="320" t="s">
        <v>2951</v>
      </c>
      <c r="C1436" s="321">
        <v>2669001</v>
      </c>
    </row>
    <row r="1437" spans="1:3" x14ac:dyDescent="0.25">
      <c r="A1437" s="321">
        <v>2671001</v>
      </c>
      <c r="B1437" s="320" t="s">
        <v>2952</v>
      </c>
      <c r="C1437" s="321">
        <v>2671001</v>
      </c>
    </row>
    <row r="1438" spans="1:3" ht="33.75" x14ac:dyDescent="0.25">
      <c r="A1438" s="321">
        <v>2672001</v>
      </c>
      <c r="B1438" s="320" t="s">
        <v>2953</v>
      </c>
      <c r="C1438" s="321">
        <v>2672001</v>
      </c>
    </row>
    <row r="1439" spans="1:3" ht="33.75" x14ac:dyDescent="0.25">
      <c r="A1439" s="321">
        <v>2672002</v>
      </c>
      <c r="B1439" s="320" t="s">
        <v>2954</v>
      </c>
      <c r="C1439" s="321">
        <v>2672002</v>
      </c>
    </row>
    <row r="1440" spans="1:3" ht="33.75" x14ac:dyDescent="0.25">
      <c r="A1440" s="321">
        <v>2672003</v>
      </c>
      <c r="B1440" s="320" t="s">
        <v>2955</v>
      </c>
      <c r="C1440" s="321">
        <v>2672003</v>
      </c>
    </row>
    <row r="1441" spans="1:3" ht="33.75" x14ac:dyDescent="0.25">
      <c r="A1441" s="321">
        <v>2672004</v>
      </c>
      <c r="B1441" s="320" t="s">
        <v>2956</v>
      </c>
      <c r="C1441" s="321">
        <v>2672004</v>
      </c>
    </row>
    <row r="1442" spans="1:3" ht="33.75" x14ac:dyDescent="0.25">
      <c r="A1442" s="321">
        <v>2672005</v>
      </c>
      <c r="B1442" s="320" t="s">
        <v>2957</v>
      </c>
      <c r="C1442" s="321">
        <v>2672005</v>
      </c>
    </row>
    <row r="1443" spans="1:3" x14ac:dyDescent="0.25">
      <c r="A1443" s="321">
        <v>2672006</v>
      </c>
      <c r="B1443" s="320" t="s">
        <v>2958</v>
      </c>
      <c r="C1443" s="321">
        <v>2672006</v>
      </c>
    </row>
    <row r="1444" spans="1:3" ht="22.5" x14ac:dyDescent="0.25">
      <c r="A1444" s="321">
        <v>2673001</v>
      </c>
      <c r="B1444" s="320" t="s">
        <v>2959</v>
      </c>
      <c r="C1444" s="321">
        <v>2673001</v>
      </c>
    </row>
    <row r="1445" spans="1:3" ht="22.5" x14ac:dyDescent="0.25">
      <c r="A1445" s="321">
        <v>2673002</v>
      </c>
      <c r="B1445" s="320" t="s">
        <v>2960</v>
      </c>
      <c r="C1445" s="321">
        <v>2673002</v>
      </c>
    </row>
    <row r="1446" spans="1:3" ht="33.75" x14ac:dyDescent="0.25">
      <c r="A1446" s="321">
        <v>2673003</v>
      </c>
      <c r="B1446" s="320" t="s">
        <v>2961</v>
      </c>
      <c r="C1446" s="321">
        <v>2673003</v>
      </c>
    </row>
    <row r="1447" spans="1:3" ht="22.5" x14ac:dyDescent="0.25">
      <c r="A1447" s="321">
        <v>2673004</v>
      </c>
      <c r="B1447" s="320" t="s">
        <v>2962</v>
      </c>
      <c r="C1447" s="321">
        <v>2673004</v>
      </c>
    </row>
    <row r="1448" spans="1:3" ht="33.75" x14ac:dyDescent="0.25">
      <c r="A1448" s="321">
        <v>2673005</v>
      </c>
      <c r="B1448" s="320" t="s">
        <v>2963</v>
      </c>
      <c r="C1448" s="321">
        <v>2673005</v>
      </c>
    </row>
    <row r="1449" spans="1:3" ht="33.75" x14ac:dyDescent="0.25">
      <c r="A1449" s="321">
        <v>2673006</v>
      </c>
      <c r="B1449" s="320" t="s">
        <v>2964</v>
      </c>
      <c r="C1449" s="321">
        <v>2673006</v>
      </c>
    </row>
    <row r="1450" spans="1:3" ht="22.5" x14ac:dyDescent="0.25">
      <c r="A1450" s="321">
        <v>2673007</v>
      </c>
      <c r="B1450" s="320" t="s">
        <v>2965</v>
      </c>
      <c r="C1450" s="321">
        <v>2673007</v>
      </c>
    </row>
    <row r="1451" spans="1:3" ht="33.75" x14ac:dyDescent="0.25">
      <c r="A1451" s="321">
        <v>2673008</v>
      </c>
      <c r="B1451" s="320" t="s">
        <v>2966</v>
      </c>
      <c r="C1451" s="321">
        <v>2673008</v>
      </c>
    </row>
    <row r="1452" spans="1:3" ht="33.75" x14ac:dyDescent="0.25">
      <c r="A1452" s="321">
        <v>2673009</v>
      </c>
      <c r="B1452" s="320" t="s">
        <v>2967</v>
      </c>
      <c r="C1452" s="321">
        <v>2673009</v>
      </c>
    </row>
    <row r="1453" spans="1:3" ht="22.5" x14ac:dyDescent="0.25">
      <c r="A1453" s="321">
        <v>2674001</v>
      </c>
      <c r="B1453" s="320" t="s">
        <v>2968</v>
      </c>
      <c r="C1453" s="321">
        <v>2674001</v>
      </c>
    </row>
    <row r="1454" spans="1:3" ht="33.75" x14ac:dyDescent="0.25">
      <c r="A1454" s="321">
        <v>26750</v>
      </c>
      <c r="B1454" s="320" t="s">
        <v>2969</v>
      </c>
      <c r="C1454" s="321">
        <v>26750</v>
      </c>
    </row>
    <row r="1455" spans="1:3" x14ac:dyDescent="0.25">
      <c r="A1455" s="321">
        <v>2676001</v>
      </c>
      <c r="B1455" s="320" t="s">
        <v>2970</v>
      </c>
      <c r="C1455" s="321">
        <v>2676001</v>
      </c>
    </row>
    <row r="1456" spans="1:3" x14ac:dyDescent="0.25">
      <c r="A1456" s="321">
        <v>2677001</v>
      </c>
      <c r="B1456" s="320" t="s">
        <v>2971</v>
      </c>
      <c r="C1456" s="321">
        <v>2677001</v>
      </c>
    </row>
    <row r="1457" spans="1:3" x14ac:dyDescent="0.25">
      <c r="A1457" s="321">
        <v>26790</v>
      </c>
      <c r="B1457" s="320" t="s">
        <v>2972</v>
      </c>
      <c r="C1457" s="321">
        <v>26790</v>
      </c>
    </row>
    <row r="1458" spans="1:3" x14ac:dyDescent="0.25">
      <c r="A1458" s="321">
        <v>2681001</v>
      </c>
      <c r="B1458" s="320" t="s">
        <v>2973</v>
      </c>
      <c r="C1458" s="321">
        <v>2681001</v>
      </c>
    </row>
    <row r="1459" spans="1:3" ht="22.5" x14ac:dyDescent="0.25">
      <c r="A1459" s="321">
        <v>2681002</v>
      </c>
      <c r="B1459" s="320" t="s">
        <v>2974</v>
      </c>
      <c r="C1459" s="321">
        <v>2681002</v>
      </c>
    </row>
    <row r="1460" spans="1:3" ht="22.5" x14ac:dyDescent="0.25">
      <c r="A1460" s="321">
        <v>2682001</v>
      </c>
      <c r="B1460" s="320" t="s">
        <v>2975</v>
      </c>
      <c r="C1460" s="321">
        <v>2682001</v>
      </c>
    </row>
    <row r="1461" spans="1:3" ht="33.75" x14ac:dyDescent="0.25">
      <c r="A1461" s="321">
        <v>26830</v>
      </c>
      <c r="B1461" s="320" t="s">
        <v>2976</v>
      </c>
      <c r="C1461" s="321">
        <v>26830</v>
      </c>
    </row>
    <row r="1462" spans="1:3" x14ac:dyDescent="0.25">
      <c r="A1462" s="321">
        <v>2684001</v>
      </c>
      <c r="B1462" s="320" t="s">
        <v>2977</v>
      </c>
      <c r="C1462" s="321">
        <v>2684001</v>
      </c>
    </row>
    <row r="1463" spans="1:3" ht="33.75" x14ac:dyDescent="0.25">
      <c r="A1463" s="321">
        <v>26850</v>
      </c>
      <c r="B1463" s="320" t="s">
        <v>2978</v>
      </c>
      <c r="C1463" s="321">
        <v>26850</v>
      </c>
    </row>
    <row r="1464" spans="1:3" x14ac:dyDescent="0.25">
      <c r="A1464" s="321">
        <v>2686001</v>
      </c>
      <c r="B1464" s="320" t="s">
        <v>2979</v>
      </c>
      <c r="C1464" s="321">
        <v>2686001</v>
      </c>
    </row>
    <row r="1465" spans="1:3" ht="22.5" x14ac:dyDescent="0.25">
      <c r="A1465" s="321">
        <v>26880</v>
      </c>
      <c r="B1465" s="320" t="s">
        <v>2980</v>
      </c>
      <c r="C1465" s="321">
        <v>26880</v>
      </c>
    </row>
    <row r="1466" spans="1:3" x14ac:dyDescent="0.25">
      <c r="A1466" s="321">
        <v>2689001</v>
      </c>
      <c r="B1466" s="320" t="s">
        <v>2981</v>
      </c>
      <c r="C1466" s="321">
        <v>2689001</v>
      </c>
    </row>
    <row r="1467" spans="1:3" x14ac:dyDescent="0.25">
      <c r="A1467" s="321">
        <v>2711001</v>
      </c>
      <c r="B1467" s="320" t="s">
        <v>2982</v>
      </c>
      <c r="C1467" s="321">
        <v>2711001</v>
      </c>
    </row>
    <row r="1468" spans="1:3" x14ac:dyDescent="0.25">
      <c r="A1468" s="321">
        <v>2711002</v>
      </c>
      <c r="B1468" s="320" t="s">
        <v>2983</v>
      </c>
      <c r="C1468" s="321">
        <v>2711002</v>
      </c>
    </row>
    <row r="1469" spans="1:3" x14ac:dyDescent="0.25">
      <c r="A1469" s="321">
        <v>2711003</v>
      </c>
      <c r="B1469" s="320" t="s">
        <v>2984</v>
      </c>
      <c r="C1469" s="321">
        <v>2711003</v>
      </c>
    </row>
    <row r="1470" spans="1:3" ht="22.5" x14ac:dyDescent="0.25">
      <c r="A1470" s="321">
        <v>2711004</v>
      </c>
      <c r="B1470" s="320" t="s">
        <v>2985</v>
      </c>
      <c r="C1470" s="321">
        <v>2711004</v>
      </c>
    </row>
    <row r="1471" spans="1:3" x14ac:dyDescent="0.25">
      <c r="A1471" s="321">
        <v>2712001</v>
      </c>
      <c r="B1471" s="320" t="s">
        <v>2986</v>
      </c>
      <c r="C1471" s="321">
        <v>2712001</v>
      </c>
    </row>
    <row r="1472" spans="1:3" x14ac:dyDescent="0.25">
      <c r="A1472" s="321">
        <v>2712002</v>
      </c>
      <c r="B1472" s="320" t="s">
        <v>2987</v>
      </c>
      <c r="C1472" s="321">
        <v>2712002</v>
      </c>
    </row>
    <row r="1473" spans="1:3" x14ac:dyDescent="0.25">
      <c r="A1473" s="321">
        <v>2712003</v>
      </c>
      <c r="B1473" s="320" t="s">
        <v>2988</v>
      </c>
      <c r="C1473" s="321">
        <v>2712003</v>
      </c>
    </row>
    <row r="1474" spans="1:3" x14ac:dyDescent="0.25">
      <c r="A1474" s="321">
        <v>2712004</v>
      </c>
      <c r="B1474" s="320" t="s">
        <v>2989</v>
      </c>
      <c r="C1474" s="321">
        <v>2712004</v>
      </c>
    </row>
    <row r="1475" spans="1:3" x14ac:dyDescent="0.25">
      <c r="A1475" s="321">
        <v>2712005</v>
      </c>
      <c r="B1475" s="320" t="s">
        <v>2990</v>
      </c>
      <c r="C1475" s="321">
        <v>2712005</v>
      </c>
    </row>
    <row r="1476" spans="1:3" x14ac:dyDescent="0.25">
      <c r="A1476" s="321">
        <v>2712006</v>
      </c>
      <c r="B1476" s="320" t="s">
        <v>2991</v>
      </c>
      <c r="C1476" s="321">
        <v>2712006</v>
      </c>
    </row>
    <row r="1477" spans="1:3" x14ac:dyDescent="0.25">
      <c r="A1477" s="321">
        <v>2712007</v>
      </c>
      <c r="B1477" s="320" t="s">
        <v>2992</v>
      </c>
      <c r="C1477" s="321">
        <v>2712007</v>
      </c>
    </row>
    <row r="1478" spans="1:3" x14ac:dyDescent="0.25">
      <c r="A1478" s="321">
        <v>2712008</v>
      </c>
      <c r="B1478" s="320" t="s">
        <v>2993</v>
      </c>
      <c r="C1478" s="321">
        <v>2712008</v>
      </c>
    </row>
    <row r="1479" spans="1:3" ht="22.5" x14ac:dyDescent="0.25">
      <c r="A1479" s="321">
        <v>2712009</v>
      </c>
      <c r="B1479" s="320" t="s">
        <v>2994</v>
      </c>
      <c r="C1479" s="321">
        <v>2712009</v>
      </c>
    </row>
    <row r="1480" spans="1:3" x14ac:dyDescent="0.25">
      <c r="A1480" s="321">
        <v>2712010</v>
      </c>
      <c r="B1480" s="320" t="s">
        <v>2995</v>
      </c>
      <c r="C1480" s="321">
        <v>2712010</v>
      </c>
    </row>
    <row r="1481" spans="1:3" ht="22.5" x14ac:dyDescent="0.25">
      <c r="A1481" s="321">
        <v>2712011</v>
      </c>
      <c r="B1481" s="320" t="s">
        <v>2996</v>
      </c>
      <c r="C1481" s="321">
        <v>2712011</v>
      </c>
    </row>
    <row r="1482" spans="1:3" x14ac:dyDescent="0.25">
      <c r="A1482" s="321">
        <v>2713001</v>
      </c>
      <c r="B1482" s="320" t="s">
        <v>2997</v>
      </c>
      <c r="C1482" s="321">
        <v>2713001</v>
      </c>
    </row>
    <row r="1483" spans="1:3" x14ac:dyDescent="0.25">
      <c r="A1483" s="321">
        <v>2713002</v>
      </c>
      <c r="B1483" s="320" t="s">
        <v>2998</v>
      </c>
      <c r="C1483" s="321">
        <v>2713002</v>
      </c>
    </row>
    <row r="1484" spans="1:3" x14ac:dyDescent="0.25">
      <c r="A1484" s="321">
        <v>2714001</v>
      </c>
      <c r="B1484" s="320" t="s">
        <v>2999</v>
      </c>
      <c r="C1484" s="321">
        <v>2714001</v>
      </c>
    </row>
    <row r="1485" spans="1:3" x14ac:dyDescent="0.25">
      <c r="A1485" s="321">
        <v>2714002</v>
      </c>
      <c r="B1485" s="320" t="s">
        <v>3000</v>
      </c>
      <c r="C1485" s="321">
        <v>2714002</v>
      </c>
    </row>
    <row r="1486" spans="1:3" x14ac:dyDescent="0.25">
      <c r="A1486" s="321">
        <v>2715001</v>
      </c>
      <c r="B1486" s="320" t="s">
        <v>3001</v>
      </c>
      <c r="C1486" s="321">
        <v>2715001</v>
      </c>
    </row>
    <row r="1487" spans="1:3" x14ac:dyDescent="0.25">
      <c r="A1487" s="321">
        <v>2715002</v>
      </c>
      <c r="B1487" s="320" t="s">
        <v>3002</v>
      </c>
      <c r="C1487" s="321">
        <v>2715002</v>
      </c>
    </row>
    <row r="1488" spans="1:3" x14ac:dyDescent="0.25">
      <c r="A1488" s="321">
        <v>2715003</v>
      </c>
      <c r="B1488" s="320" t="s">
        <v>3003</v>
      </c>
      <c r="C1488" s="321">
        <v>2715003</v>
      </c>
    </row>
    <row r="1489" spans="1:3" x14ac:dyDescent="0.25">
      <c r="A1489" s="321">
        <v>2715004</v>
      </c>
      <c r="B1489" s="320" t="s">
        <v>3004</v>
      </c>
      <c r="C1489" s="321">
        <v>2715004</v>
      </c>
    </row>
    <row r="1490" spans="1:3" x14ac:dyDescent="0.25">
      <c r="A1490" s="321">
        <v>2715005</v>
      </c>
      <c r="B1490" s="320" t="s">
        <v>3005</v>
      </c>
      <c r="C1490" s="321">
        <v>2715005</v>
      </c>
    </row>
    <row r="1491" spans="1:3" ht="22.5" x14ac:dyDescent="0.25">
      <c r="A1491" s="321">
        <v>2715006</v>
      </c>
      <c r="B1491" s="320" t="s">
        <v>3006</v>
      </c>
      <c r="C1491" s="321">
        <v>2715006</v>
      </c>
    </row>
    <row r="1492" spans="1:3" x14ac:dyDescent="0.25">
      <c r="A1492" s="321">
        <v>2716001</v>
      </c>
      <c r="B1492" s="320" t="s">
        <v>3007</v>
      </c>
      <c r="C1492" s="321">
        <v>2716001</v>
      </c>
    </row>
    <row r="1493" spans="1:3" x14ac:dyDescent="0.25">
      <c r="A1493" s="321">
        <v>2716002</v>
      </c>
      <c r="B1493" s="320" t="s">
        <v>3008</v>
      </c>
      <c r="C1493" s="321">
        <v>2716002</v>
      </c>
    </row>
    <row r="1494" spans="1:3" x14ac:dyDescent="0.25">
      <c r="A1494" s="321">
        <v>2716003</v>
      </c>
      <c r="B1494" s="320" t="s">
        <v>3009</v>
      </c>
      <c r="C1494" s="321">
        <v>2716003</v>
      </c>
    </row>
    <row r="1495" spans="1:3" ht="22.5" x14ac:dyDescent="0.25">
      <c r="A1495" s="321">
        <v>2716004</v>
      </c>
      <c r="B1495" s="320" t="s">
        <v>3010</v>
      </c>
      <c r="C1495" s="321">
        <v>2716004</v>
      </c>
    </row>
    <row r="1496" spans="1:3" x14ac:dyDescent="0.25">
      <c r="A1496" s="321">
        <v>27170</v>
      </c>
      <c r="B1496" s="320" t="s">
        <v>3011</v>
      </c>
      <c r="C1496" s="321">
        <v>27170</v>
      </c>
    </row>
    <row r="1497" spans="1:3" x14ac:dyDescent="0.25">
      <c r="A1497" s="321">
        <v>2718001</v>
      </c>
      <c r="B1497" s="320" t="s">
        <v>3012</v>
      </c>
      <c r="C1497" s="321">
        <v>2718001</v>
      </c>
    </row>
    <row r="1498" spans="1:3" x14ac:dyDescent="0.25">
      <c r="A1498" s="321">
        <v>2718002</v>
      </c>
      <c r="B1498" s="320" t="s">
        <v>3013</v>
      </c>
      <c r="C1498" s="321">
        <v>2718002</v>
      </c>
    </row>
    <row r="1499" spans="1:3" x14ac:dyDescent="0.25">
      <c r="A1499" s="321">
        <v>2718003</v>
      </c>
      <c r="B1499" s="320" t="s">
        <v>3014</v>
      </c>
      <c r="C1499" s="321">
        <v>2718003</v>
      </c>
    </row>
    <row r="1500" spans="1:3" x14ac:dyDescent="0.25">
      <c r="A1500" s="321">
        <v>2718004</v>
      </c>
      <c r="B1500" s="320" t="s">
        <v>3015</v>
      </c>
      <c r="C1500" s="321">
        <v>2718004</v>
      </c>
    </row>
    <row r="1501" spans="1:3" x14ac:dyDescent="0.25">
      <c r="A1501" s="321">
        <v>2718005</v>
      </c>
      <c r="B1501" s="320" t="s">
        <v>3016</v>
      </c>
      <c r="C1501" s="321">
        <v>2718005</v>
      </c>
    </row>
    <row r="1502" spans="1:3" x14ac:dyDescent="0.25">
      <c r="A1502" s="321">
        <v>2718006</v>
      </c>
      <c r="B1502" s="320" t="s">
        <v>3017</v>
      </c>
      <c r="C1502" s="321">
        <v>2718006</v>
      </c>
    </row>
    <row r="1503" spans="1:3" x14ac:dyDescent="0.25">
      <c r="A1503" s="321">
        <v>2718007</v>
      </c>
      <c r="B1503" s="320" t="s">
        <v>3018</v>
      </c>
      <c r="C1503" s="321">
        <v>2718007</v>
      </c>
    </row>
    <row r="1504" spans="1:3" x14ac:dyDescent="0.25">
      <c r="A1504" s="321">
        <v>2718008</v>
      </c>
      <c r="B1504" s="320" t="s">
        <v>3019</v>
      </c>
      <c r="C1504" s="321">
        <v>2718008</v>
      </c>
    </row>
    <row r="1505" spans="1:3" x14ac:dyDescent="0.25">
      <c r="A1505" s="321">
        <v>2718009</v>
      </c>
      <c r="B1505" s="320" t="s">
        <v>3020</v>
      </c>
      <c r="C1505" s="321">
        <v>2718009</v>
      </c>
    </row>
    <row r="1506" spans="1:3" x14ac:dyDescent="0.25">
      <c r="A1506" s="321">
        <v>2719001</v>
      </c>
      <c r="B1506" s="320" t="s">
        <v>3021</v>
      </c>
      <c r="C1506" s="321">
        <v>2719001</v>
      </c>
    </row>
    <row r="1507" spans="1:3" x14ac:dyDescent="0.25">
      <c r="A1507" s="321">
        <v>2719002</v>
      </c>
      <c r="B1507" s="320" t="s">
        <v>3022</v>
      </c>
      <c r="C1507" s="321">
        <v>2719002</v>
      </c>
    </row>
    <row r="1508" spans="1:3" ht="22.5" x14ac:dyDescent="0.25">
      <c r="A1508" s="321">
        <v>2719003</v>
      </c>
      <c r="B1508" s="320" t="s">
        <v>3023</v>
      </c>
      <c r="C1508" s="321">
        <v>2719003</v>
      </c>
    </row>
    <row r="1509" spans="1:3" x14ac:dyDescent="0.25">
      <c r="A1509" s="321">
        <v>2719004</v>
      </c>
      <c r="B1509" s="320" t="s">
        <v>3024</v>
      </c>
      <c r="C1509" s="321">
        <v>2719004</v>
      </c>
    </row>
    <row r="1510" spans="1:3" ht="22.5" x14ac:dyDescent="0.25">
      <c r="A1510" s="321">
        <v>2719005</v>
      </c>
      <c r="B1510" s="320" t="s">
        <v>3025</v>
      </c>
      <c r="C1510" s="321">
        <v>2719005</v>
      </c>
    </row>
    <row r="1511" spans="1:3" x14ac:dyDescent="0.25">
      <c r="A1511" s="321">
        <v>2719006</v>
      </c>
      <c r="B1511" s="320" t="s">
        <v>3026</v>
      </c>
      <c r="C1511" s="321">
        <v>2719006</v>
      </c>
    </row>
    <row r="1512" spans="1:3" ht="22.5" x14ac:dyDescent="0.25">
      <c r="A1512" s="321">
        <v>2719007</v>
      </c>
      <c r="B1512" s="320" t="s">
        <v>3027</v>
      </c>
      <c r="C1512" s="321">
        <v>2719007</v>
      </c>
    </row>
    <row r="1513" spans="1:3" x14ac:dyDescent="0.25">
      <c r="A1513" s="321">
        <v>2719008</v>
      </c>
      <c r="B1513" s="320" t="s">
        <v>3028</v>
      </c>
      <c r="C1513" s="321">
        <v>2719008</v>
      </c>
    </row>
    <row r="1514" spans="1:3" x14ac:dyDescent="0.25">
      <c r="A1514" s="321">
        <v>2719009</v>
      </c>
      <c r="B1514" s="320" t="s">
        <v>3029</v>
      </c>
      <c r="C1514" s="321">
        <v>2719009</v>
      </c>
    </row>
    <row r="1515" spans="1:3" x14ac:dyDescent="0.25">
      <c r="A1515" s="321">
        <v>2719010</v>
      </c>
      <c r="B1515" s="320" t="s">
        <v>3030</v>
      </c>
      <c r="C1515" s="321">
        <v>2719010</v>
      </c>
    </row>
    <row r="1516" spans="1:3" ht="22.5" x14ac:dyDescent="0.25">
      <c r="A1516" s="321">
        <v>2719011</v>
      </c>
      <c r="B1516" s="320" t="s">
        <v>3031</v>
      </c>
      <c r="C1516" s="321">
        <v>2719011</v>
      </c>
    </row>
    <row r="1517" spans="1:3" x14ac:dyDescent="0.25">
      <c r="A1517" s="321">
        <v>2719012</v>
      </c>
      <c r="B1517" s="320" t="s">
        <v>3032</v>
      </c>
      <c r="C1517" s="321">
        <v>2719012</v>
      </c>
    </row>
    <row r="1518" spans="1:3" x14ac:dyDescent="0.25">
      <c r="A1518" s="321">
        <v>2719013</v>
      </c>
      <c r="B1518" s="320" t="s">
        <v>3033</v>
      </c>
      <c r="C1518" s="321">
        <v>2719013</v>
      </c>
    </row>
    <row r="1519" spans="1:3" x14ac:dyDescent="0.25">
      <c r="A1519" s="321">
        <v>2719097</v>
      </c>
      <c r="B1519" s="320" t="s">
        <v>3034</v>
      </c>
      <c r="C1519" s="321">
        <v>2719097</v>
      </c>
    </row>
    <row r="1520" spans="1:3" x14ac:dyDescent="0.25">
      <c r="A1520" s="321">
        <v>2719098</v>
      </c>
      <c r="B1520" s="320" t="s">
        <v>3035</v>
      </c>
      <c r="C1520" s="321">
        <v>2719098</v>
      </c>
    </row>
    <row r="1521" spans="1:3" x14ac:dyDescent="0.25">
      <c r="A1521" s="321">
        <v>2719099</v>
      </c>
      <c r="B1521" s="320" t="s">
        <v>3036</v>
      </c>
      <c r="C1521" s="321">
        <v>2719099</v>
      </c>
    </row>
    <row r="1522" spans="1:3" x14ac:dyDescent="0.25">
      <c r="A1522" s="321">
        <v>2721001</v>
      </c>
      <c r="B1522" s="320" t="s">
        <v>3037</v>
      </c>
      <c r="C1522" s="321">
        <v>2721001</v>
      </c>
    </row>
    <row r="1523" spans="1:3" x14ac:dyDescent="0.25">
      <c r="A1523" s="321">
        <v>2721002</v>
      </c>
      <c r="B1523" s="320" t="s">
        <v>3038</v>
      </c>
      <c r="C1523" s="321">
        <v>2721002</v>
      </c>
    </row>
    <row r="1524" spans="1:3" x14ac:dyDescent="0.25">
      <c r="A1524" s="321">
        <v>2722001</v>
      </c>
      <c r="B1524" s="320" t="s">
        <v>3039</v>
      </c>
      <c r="C1524" s="321">
        <v>2722001</v>
      </c>
    </row>
    <row r="1525" spans="1:3" x14ac:dyDescent="0.25">
      <c r="A1525" s="321">
        <v>2722002</v>
      </c>
      <c r="B1525" s="320" t="s">
        <v>3040</v>
      </c>
      <c r="C1525" s="321">
        <v>2722002</v>
      </c>
    </row>
    <row r="1526" spans="1:3" x14ac:dyDescent="0.25">
      <c r="A1526" s="321">
        <v>2722003</v>
      </c>
      <c r="B1526" s="320" t="s">
        <v>3041</v>
      </c>
      <c r="C1526" s="321">
        <v>2722003</v>
      </c>
    </row>
    <row r="1527" spans="1:3" x14ac:dyDescent="0.25">
      <c r="A1527" s="321">
        <v>2723001</v>
      </c>
      <c r="B1527" s="320" t="s">
        <v>3042</v>
      </c>
      <c r="C1527" s="321">
        <v>2723001</v>
      </c>
    </row>
    <row r="1528" spans="1:3" ht="22.5" x14ac:dyDescent="0.25">
      <c r="A1528" s="321">
        <v>2723002</v>
      </c>
      <c r="B1528" s="320" t="s">
        <v>3043</v>
      </c>
      <c r="C1528" s="321">
        <v>2723002</v>
      </c>
    </row>
    <row r="1529" spans="1:3" ht="22.5" x14ac:dyDescent="0.25">
      <c r="A1529" s="321">
        <v>27290</v>
      </c>
      <c r="B1529" s="320" t="s">
        <v>3044</v>
      </c>
      <c r="C1529" s="321">
        <v>27290</v>
      </c>
    </row>
    <row r="1530" spans="1:3" x14ac:dyDescent="0.25">
      <c r="A1530" s="321">
        <v>2731001</v>
      </c>
      <c r="B1530" s="320" t="s">
        <v>3045</v>
      </c>
      <c r="C1530" s="321">
        <v>2731001</v>
      </c>
    </row>
    <row r="1531" spans="1:3" x14ac:dyDescent="0.25">
      <c r="A1531" s="321">
        <v>2731002</v>
      </c>
      <c r="B1531" s="320" t="s">
        <v>3046</v>
      </c>
      <c r="C1531" s="321">
        <v>2731002</v>
      </c>
    </row>
    <row r="1532" spans="1:3" x14ac:dyDescent="0.25">
      <c r="A1532" s="321">
        <v>2731003</v>
      </c>
      <c r="B1532" s="320" t="s">
        <v>3047</v>
      </c>
      <c r="C1532" s="321">
        <v>2731003</v>
      </c>
    </row>
    <row r="1533" spans="1:3" x14ac:dyDescent="0.25">
      <c r="A1533" s="321">
        <v>2731004</v>
      </c>
      <c r="B1533" s="320" t="s">
        <v>3048</v>
      </c>
      <c r="C1533" s="321">
        <v>2731004</v>
      </c>
    </row>
    <row r="1534" spans="1:3" x14ac:dyDescent="0.25">
      <c r="A1534" s="321">
        <v>2731005</v>
      </c>
      <c r="B1534" s="320" t="s">
        <v>3049</v>
      </c>
      <c r="C1534" s="321">
        <v>2731005</v>
      </c>
    </row>
    <row r="1535" spans="1:3" x14ac:dyDescent="0.25">
      <c r="A1535" s="321">
        <v>2731006</v>
      </c>
      <c r="B1535" s="320" t="s">
        <v>3050</v>
      </c>
      <c r="C1535" s="321">
        <v>2731006</v>
      </c>
    </row>
    <row r="1536" spans="1:3" ht="22.5" x14ac:dyDescent="0.25">
      <c r="A1536" s="321">
        <v>2731007</v>
      </c>
      <c r="B1536" s="320" t="s">
        <v>3051</v>
      </c>
      <c r="C1536" s="321">
        <v>2731007</v>
      </c>
    </row>
    <row r="1537" spans="1:3" x14ac:dyDescent="0.25">
      <c r="A1537" s="321">
        <v>2731008</v>
      </c>
      <c r="B1537" s="320" t="s">
        <v>3052</v>
      </c>
      <c r="C1537" s="321">
        <v>2731008</v>
      </c>
    </row>
    <row r="1538" spans="1:3" x14ac:dyDescent="0.25">
      <c r="A1538" s="321">
        <v>2731009</v>
      </c>
      <c r="B1538" s="320" t="s">
        <v>3053</v>
      </c>
      <c r="C1538" s="321">
        <v>2731009</v>
      </c>
    </row>
    <row r="1539" spans="1:3" x14ac:dyDescent="0.25">
      <c r="A1539" s="321">
        <v>2731010</v>
      </c>
      <c r="B1539" s="320" t="s">
        <v>3054</v>
      </c>
      <c r="C1539" s="321">
        <v>2731010</v>
      </c>
    </row>
    <row r="1540" spans="1:3" x14ac:dyDescent="0.25">
      <c r="A1540" s="321">
        <v>2732001</v>
      </c>
      <c r="B1540" s="320" t="s">
        <v>3055</v>
      </c>
      <c r="C1540" s="321">
        <v>2732001</v>
      </c>
    </row>
    <row r="1541" spans="1:3" x14ac:dyDescent="0.25">
      <c r="A1541" s="321">
        <v>2732002</v>
      </c>
      <c r="B1541" s="320" t="s">
        <v>3056</v>
      </c>
      <c r="C1541" s="321">
        <v>2732002</v>
      </c>
    </row>
    <row r="1542" spans="1:3" x14ac:dyDescent="0.25">
      <c r="A1542" s="321">
        <v>2732003</v>
      </c>
      <c r="B1542" s="320" t="s">
        <v>3057</v>
      </c>
      <c r="C1542" s="321">
        <v>2732003</v>
      </c>
    </row>
    <row r="1543" spans="1:3" x14ac:dyDescent="0.25">
      <c r="A1543" s="321">
        <v>2732004</v>
      </c>
      <c r="B1543" s="320" t="s">
        <v>3058</v>
      </c>
      <c r="C1543" s="321">
        <v>2732004</v>
      </c>
    </row>
    <row r="1544" spans="1:3" x14ac:dyDescent="0.25">
      <c r="A1544" s="321">
        <v>2732005</v>
      </c>
      <c r="B1544" s="320" t="s">
        <v>3059</v>
      </c>
      <c r="C1544" s="321">
        <v>2732005</v>
      </c>
    </row>
    <row r="1545" spans="1:3" x14ac:dyDescent="0.25">
      <c r="A1545" s="321">
        <v>2732006</v>
      </c>
      <c r="B1545" s="320" t="s">
        <v>3060</v>
      </c>
      <c r="C1545" s="321">
        <v>2732006</v>
      </c>
    </row>
    <row r="1546" spans="1:3" x14ac:dyDescent="0.25">
      <c r="A1546" s="321">
        <v>2732007</v>
      </c>
      <c r="B1546" s="320" t="s">
        <v>3061</v>
      </c>
      <c r="C1546" s="321">
        <v>2732007</v>
      </c>
    </row>
    <row r="1547" spans="1:3" x14ac:dyDescent="0.25">
      <c r="A1547" s="321">
        <v>2732008</v>
      </c>
      <c r="B1547" s="320" t="s">
        <v>3062</v>
      </c>
      <c r="C1547" s="321">
        <v>2732008</v>
      </c>
    </row>
    <row r="1548" spans="1:3" x14ac:dyDescent="0.25">
      <c r="A1548" s="321">
        <v>2732099</v>
      </c>
      <c r="B1548" s="320" t="s">
        <v>3063</v>
      </c>
      <c r="C1548" s="321">
        <v>2732099</v>
      </c>
    </row>
    <row r="1549" spans="1:3" x14ac:dyDescent="0.25">
      <c r="A1549" s="321">
        <v>2791101</v>
      </c>
      <c r="B1549" s="320" t="s">
        <v>3064</v>
      </c>
      <c r="C1549" s="321">
        <v>2791101</v>
      </c>
    </row>
    <row r="1550" spans="1:3" x14ac:dyDescent="0.25">
      <c r="A1550" s="321">
        <v>2791102</v>
      </c>
      <c r="B1550" s="320" t="s">
        <v>3065</v>
      </c>
      <c r="C1550" s="321">
        <v>2791102</v>
      </c>
    </row>
    <row r="1551" spans="1:3" x14ac:dyDescent="0.25">
      <c r="A1551" s="321">
        <v>2791103</v>
      </c>
      <c r="B1551" s="320" t="s">
        <v>3066</v>
      </c>
      <c r="C1551" s="321">
        <v>2791103</v>
      </c>
    </row>
    <row r="1552" spans="1:3" ht="22.5" x14ac:dyDescent="0.25">
      <c r="A1552" s="321">
        <v>2791104</v>
      </c>
      <c r="B1552" s="320" t="s">
        <v>3067</v>
      </c>
      <c r="C1552" s="321">
        <v>2791104</v>
      </c>
    </row>
    <row r="1553" spans="1:3" x14ac:dyDescent="0.25">
      <c r="A1553" s="321">
        <v>2791105</v>
      </c>
      <c r="B1553" s="320" t="s">
        <v>3068</v>
      </c>
      <c r="C1553" s="321">
        <v>2791105</v>
      </c>
    </row>
    <row r="1554" spans="1:3" x14ac:dyDescent="0.25">
      <c r="A1554" s="321">
        <v>2791106</v>
      </c>
      <c r="B1554" s="320" t="s">
        <v>3069</v>
      </c>
      <c r="C1554" s="321">
        <v>2791106</v>
      </c>
    </row>
    <row r="1555" spans="1:3" x14ac:dyDescent="0.25">
      <c r="A1555" s="321">
        <v>2791107</v>
      </c>
      <c r="B1555" s="320" t="s">
        <v>3070</v>
      </c>
      <c r="C1555" s="321">
        <v>2791107</v>
      </c>
    </row>
    <row r="1556" spans="1:3" x14ac:dyDescent="0.25">
      <c r="A1556" s="321">
        <v>2791108</v>
      </c>
      <c r="B1556" s="320" t="s">
        <v>3071</v>
      </c>
      <c r="C1556" s="321">
        <v>2791108</v>
      </c>
    </row>
    <row r="1557" spans="1:3" x14ac:dyDescent="0.25">
      <c r="A1557" s="321">
        <v>2791109</v>
      </c>
      <c r="B1557" s="320" t="s">
        <v>3072</v>
      </c>
      <c r="C1557" s="321">
        <v>2791109</v>
      </c>
    </row>
    <row r="1558" spans="1:3" x14ac:dyDescent="0.25">
      <c r="A1558" s="321">
        <v>2791110</v>
      </c>
      <c r="B1558" s="320" t="s">
        <v>3073</v>
      </c>
      <c r="C1558" s="321">
        <v>2791110</v>
      </c>
    </row>
    <row r="1559" spans="1:3" x14ac:dyDescent="0.25">
      <c r="A1559" s="321">
        <v>2791111</v>
      </c>
      <c r="B1559" s="320" t="s">
        <v>3074</v>
      </c>
      <c r="C1559" s="321">
        <v>2791111</v>
      </c>
    </row>
    <row r="1560" spans="1:3" x14ac:dyDescent="0.25">
      <c r="A1560" s="321">
        <v>2791201</v>
      </c>
      <c r="B1560" s="320" t="s">
        <v>3075</v>
      </c>
      <c r="C1560" s="321">
        <v>2791201</v>
      </c>
    </row>
    <row r="1561" spans="1:3" x14ac:dyDescent="0.25">
      <c r="A1561" s="321">
        <v>2791202</v>
      </c>
      <c r="B1561" s="320" t="s">
        <v>3076</v>
      </c>
      <c r="C1561" s="321">
        <v>2791202</v>
      </c>
    </row>
    <row r="1562" spans="1:3" x14ac:dyDescent="0.25">
      <c r="A1562" s="321">
        <v>2791203</v>
      </c>
      <c r="B1562" s="320" t="s">
        <v>3077</v>
      </c>
      <c r="C1562" s="321">
        <v>2791203</v>
      </c>
    </row>
    <row r="1563" spans="1:3" ht="22.5" x14ac:dyDescent="0.25">
      <c r="A1563" s="321">
        <v>2791204</v>
      </c>
      <c r="B1563" s="320" t="s">
        <v>3078</v>
      </c>
      <c r="C1563" s="321">
        <v>2791204</v>
      </c>
    </row>
    <row r="1564" spans="1:3" ht="22.5" x14ac:dyDescent="0.25">
      <c r="A1564" s="321">
        <v>2791301</v>
      </c>
      <c r="B1564" s="320" t="s">
        <v>3079</v>
      </c>
      <c r="C1564" s="321">
        <v>2791301</v>
      </c>
    </row>
    <row r="1565" spans="1:3" ht="22.5" x14ac:dyDescent="0.25">
      <c r="A1565" s="321">
        <v>2791302</v>
      </c>
      <c r="B1565" s="320" t="s">
        <v>3080</v>
      </c>
      <c r="C1565" s="321">
        <v>2791302</v>
      </c>
    </row>
    <row r="1566" spans="1:3" x14ac:dyDescent="0.25">
      <c r="A1566" s="321">
        <v>2792101</v>
      </c>
      <c r="B1566" s="320" t="s">
        <v>3081</v>
      </c>
      <c r="C1566" s="321">
        <v>2792101</v>
      </c>
    </row>
    <row r="1567" spans="1:3" x14ac:dyDescent="0.25">
      <c r="A1567" s="321">
        <v>2792102</v>
      </c>
      <c r="B1567" s="320" t="s">
        <v>3082</v>
      </c>
      <c r="C1567" s="321">
        <v>2792102</v>
      </c>
    </row>
    <row r="1568" spans="1:3" x14ac:dyDescent="0.25">
      <c r="A1568" s="321">
        <v>2792103</v>
      </c>
      <c r="B1568" s="320" t="s">
        <v>3083</v>
      </c>
      <c r="C1568" s="321">
        <v>2792103</v>
      </c>
    </row>
    <row r="1569" spans="1:3" x14ac:dyDescent="0.25">
      <c r="A1569" s="321">
        <v>2792104</v>
      </c>
      <c r="B1569" s="320" t="s">
        <v>3084</v>
      </c>
      <c r="C1569" s="321">
        <v>2792104</v>
      </c>
    </row>
    <row r="1570" spans="1:3" x14ac:dyDescent="0.25">
      <c r="A1570" s="321">
        <v>2792105</v>
      </c>
      <c r="B1570" s="320" t="s">
        <v>3085</v>
      </c>
      <c r="C1570" s="321">
        <v>2792105</v>
      </c>
    </row>
    <row r="1571" spans="1:3" x14ac:dyDescent="0.25">
      <c r="A1571" s="321">
        <v>2792106</v>
      </c>
      <c r="B1571" s="320" t="s">
        <v>3086</v>
      </c>
      <c r="C1571" s="321">
        <v>2792106</v>
      </c>
    </row>
    <row r="1572" spans="1:3" ht="22.5" x14ac:dyDescent="0.25">
      <c r="A1572" s="321">
        <v>2792201</v>
      </c>
      <c r="B1572" s="320" t="s">
        <v>3087</v>
      </c>
      <c r="C1572" s="321">
        <v>2792201</v>
      </c>
    </row>
    <row r="1573" spans="1:3" x14ac:dyDescent="0.25">
      <c r="A1573" s="321">
        <v>2792202</v>
      </c>
      <c r="B1573" s="320" t="s">
        <v>3088</v>
      </c>
      <c r="C1573" s="321">
        <v>2792202</v>
      </c>
    </row>
    <row r="1574" spans="1:3" x14ac:dyDescent="0.25">
      <c r="A1574" s="321">
        <v>2792203</v>
      </c>
      <c r="B1574" s="320" t="s">
        <v>3089</v>
      </c>
      <c r="C1574" s="321">
        <v>2792203</v>
      </c>
    </row>
    <row r="1575" spans="1:3" x14ac:dyDescent="0.25">
      <c r="A1575" s="321">
        <v>2792204</v>
      </c>
      <c r="B1575" s="320" t="s">
        <v>3090</v>
      </c>
      <c r="C1575" s="321">
        <v>2792204</v>
      </c>
    </row>
    <row r="1576" spans="1:3" x14ac:dyDescent="0.25">
      <c r="A1576" s="321">
        <v>2792205</v>
      </c>
      <c r="B1576" s="320" t="s">
        <v>3091</v>
      </c>
      <c r="C1576" s="321">
        <v>2792205</v>
      </c>
    </row>
    <row r="1577" spans="1:3" x14ac:dyDescent="0.25">
      <c r="A1577" s="321">
        <v>2799101</v>
      </c>
      <c r="B1577" s="320" t="s">
        <v>3092</v>
      </c>
      <c r="C1577" s="321">
        <v>2799101</v>
      </c>
    </row>
    <row r="1578" spans="1:3" x14ac:dyDescent="0.25">
      <c r="A1578" s="321">
        <v>2799102</v>
      </c>
      <c r="B1578" s="320" t="s">
        <v>3093</v>
      </c>
      <c r="C1578" s="321">
        <v>2799102</v>
      </c>
    </row>
    <row r="1579" spans="1:3" x14ac:dyDescent="0.25">
      <c r="A1579" s="321">
        <v>2799103</v>
      </c>
      <c r="B1579" s="320" t="s">
        <v>3094</v>
      </c>
      <c r="C1579" s="321">
        <v>2799103</v>
      </c>
    </row>
    <row r="1580" spans="1:3" x14ac:dyDescent="0.25">
      <c r="A1580" s="321">
        <v>2799104</v>
      </c>
      <c r="B1580" s="320" t="s">
        <v>3095</v>
      </c>
      <c r="C1580" s="321">
        <v>2799104</v>
      </c>
    </row>
    <row r="1581" spans="1:3" ht="22.5" x14ac:dyDescent="0.25">
      <c r="A1581" s="321">
        <v>2799105</v>
      </c>
      <c r="B1581" s="320" t="s">
        <v>3096</v>
      </c>
      <c r="C1581" s="321">
        <v>2799105</v>
      </c>
    </row>
    <row r="1582" spans="1:3" x14ac:dyDescent="0.25">
      <c r="A1582" s="321">
        <v>2799106</v>
      </c>
      <c r="B1582" s="320" t="s">
        <v>3097</v>
      </c>
      <c r="C1582" s="321">
        <v>2799106</v>
      </c>
    </row>
    <row r="1583" spans="1:3" x14ac:dyDescent="0.25">
      <c r="A1583" s="321">
        <v>2799198</v>
      </c>
      <c r="B1583" s="320" t="s">
        <v>3098</v>
      </c>
      <c r="C1583" s="321">
        <v>2799198</v>
      </c>
    </row>
    <row r="1584" spans="1:3" x14ac:dyDescent="0.25">
      <c r="A1584" s="321">
        <v>2799199</v>
      </c>
      <c r="B1584" s="320" t="s">
        <v>3099</v>
      </c>
      <c r="C1584" s="321">
        <v>2799199</v>
      </c>
    </row>
    <row r="1585" spans="1:3" x14ac:dyDescent="0.25">
      <c r="A1585" s="321">
        <v>2799201</v>
      </c>
      <c r="B1585" s="320" t="s">
        <v>3100</v>
      </c>
      <c r="C1585" s="321">
        <v>2799201</v>
      </c>
    </row>
    <row r="1586" spans="1:3" x14ac:dyDescent="0.25">
      <c r="A1586" s="321">
        <v>2799202</v>
      </c>
      <c r="B1586" s="320" t="s">
        <v>3101</v>
      </c>
      <c r="C1586" s="321">
        <v>2799202</v>
      </c>
    </row>
    <row r="1587" spans="1:3" ht="22.5" x14ac:dyDescent="0.25">
      <c r="A1587" s="321">
        <v>2799203</v>
      </c>
      <c r="B1587" s="320" t="s">
        <v>3102</v>
      </c>
      <c r="C1587" s="321">
        <v>2799203</v>
      </c>
    </row>
    <row r="1588" spans="1:3" x14ac:dyDescent="0.25">
      <c r="A1588" s="321">
        <v>2799204</v>
      </c>
      <c r="B1588" s="320" t="s">
        <v>3103</v>
      </c>
      <c r="C1588" s="321">
        <v>2799204</v>
      </c>
    </row>
    <row r="1589" spans="1:3" x14ac:dyDescent="0.25">
      <c r="A1589" s="321">
        <v>2799301</v>
      </c>
      <c r="B1589" s="320" t="s">
        <v>3104</v>
      </c>
      <c r="C1589" s="321">
        <v>2799301</v>
      </c>
    </row>
    <row r="1590" spans="1:3" x14ac:dyDescent="0.25">
      <c r="A1590" s="321">
        <v>2799401</v>
      </c>
      <c r="B1590" s="320" t="s">
        <v>3105</v>
      </c>
      <c r="C1590" s="321">
        <v>2799401</v>
      </c>
    </row>
    <row r="1591" spans="1:3" x14ac:dyDescent="0.25">
      <c r="A1591" s="321">
        <v>2799501</v>
      </c>
      <c r="B1591" s="320" t="s">
        <v>3106</v>
      </c>
      <c r="C1591" s="321">
        <v>2799501</v>
      </c>
    </row>
    <row r="1592" spans="1:3" x14ac:dyDescent="0.25">
      <c r="A1592" s="321">
        <v>2799601</v>
      </c>
      <c r="B1592" s="320" t="s">
        <v>3107</v>
      </c>
      <c r="C1592" s="321">
        <v>2799601</v>
      </c>
    </row>
    <row r="1593" spans="1:3" x14ac:dyDescent="0.25">
      <c r="A1593" s="321">
        <v>2799701</v>
      </c>
      <c r="B1593" s="320" t="s">
        <v>3108</v>
      </c>
      <c r="C1593" s="321">
        <v>2799701</v>
      </c>
    </row>
    <row r="1594" spans="1:3" x14ac:dyDescent="0.25">
      <c r="A1594" s="321">
        <v>2799702</v>
      </c>
      <c r="B1594" s="320" t="s">
        <v>3109</v>
      </c>
      <c r="C1594" s="321">
        <v>2799702</v>
      </c>
    </row>
    <row r="1595" spans="1:3" x14ac:dyDescent="0.25">
      <c r="A1595" s="321">
        <v>2799703</v>
      </c>
      <c r="B1595" s="320" t="s">
        <v>3110</v>
      </c>
      <c r="C1595" s="321">
        <v>2799703</v>
      </c>
    </row>
    <row r="1596" spans="1:3" x14ac:dyDescent="0.25">
      <c r="A1596" s="321">
        <v>2799704</v>
      </c>
      <c r="B1596" s="320" t="s">
        <v>3111</v>
      </c>
      <c r="C1596" s="321">
        <v>2799704</v>
      </c>
    </row>
    <row r="1597" spans="1:3" x14ac:dyDescent="0.25">
      <c r="A1597" s="321">
        <v>2799705</v>
      </c>
      <c r="B1597" s="320" t="s">
        <v>3112</v>
      </c>
      <c r="C1597" s="321">
        <v>2799705</v>
      </c>
    </row>
    <row r="1598" spans="1:3" x14ac:dyDescent="0.25">
      <c r="A1598" s="321">
        <v>2799706</v>
      </c>
      <c r="B1598" s="320" t="s">
        <v>3113</v>
      </c>
      <c r="C1598" s="321">
        <v>2799706</v>
      </c>
    </row>
    <row r="1599" spans="1:3" x14ac:dyDescent="0.25">
      <c r="A1599" s="321">
        <v>2799707</v>
      </c>
      <c r="B1599" s="320" t="s">
        <v>3114</v>
      </c>
      <c r="C1599" s="321">
        <v>2799707</v>
      </c>
    </row>
    <row r="1600" spans="1:3" x14ac:dyDescent="0.25">
      <c r="A1600" s="321">
        <v>2799708</v>
      </c>
      <c r="B1600" s="320" t="s">
        <v>3115</v>
      </c>
      <c r="C1600" s="321">
        <v>2799708</v>
      </c>
    </row>
    <row r="1601" spans="1:3" x14ac:dyDescent="0.25">
      <c r="A1601" s="321">
        <v>2799709</v>
      </c>
      <c r="B1601" s="320" t="s">
        <v>3116</v>
      </c>
      <c r="C1601" s="321">
        <v>2799709</v>
      </c>
    </row>
    <row r="1602" spans="1:3" ht="22.5" x14ac:dyDescent="0.25">
      <c r="A1602" s="321">
        <v>2799710</v>
      </c>
      <c r="B1602" s="320" t="s">
        <v>3117</v>
      </c>
      <c r="C1602" s="321">
        <v>2799710</v>
      </c>
    </row>
    <row r="1603" spans="1:3" x14ac:dyDescent="0.25">
      <c r="A1603" s="321">
        <v>2799801</v>
      </c>
      <c r="B1603" s="320" t="s">
        <v>3118</v>
      </c>
      <c r="C1603" s="321">
        <v>2799801</v>
      </c>
    </row>
    <row r="1604" spans="1:3" x14ac:dyDescent="0.25">
      <c r="A1604" s="321">
        <v>2799802</v>
      </c>
      <c r="B1604" s="320" t="s">
        <v>3119</v>
      </c>
      <c r="C1604" s="321">
        <v>2799802</v>
      </c>
    </row>
    <row r="1605" spans="1:3" ht="22.5" x14ac:dyDescent="0.25">
      <c r="A1605" s="321">
        <v>2799803</v>
      </c>
      <c r="B1605" s="320" t="s">
        <v>3120</v>
      </c>
      <c r="C1605" s="321">
        <v>2799803</v>
      </c>
    </row>
    <row r="1606" spans="1:3" ht="22.5" x14ac:dyDescent="0.25">
      <c r="A1606" s="321">
        <v>2799804</v>
      </c>
      <c r="B1606" s="320" t="s">
        <v>3121</v>
      </c>
      <c r="C1606" s="321">
        <v>2799804</v>
      </c>
    </row>
    <row r="1607" spans="1:3" x14ac:dyDescent="0.25">
      <c r="A1607" s="321">
        <v>2799901</v>
      </c>
      <c r="B1607" s="320" t="s">
        <v>3122</v>
      </c>
      <c r="C1607" s="321">
        <v>2799901</v>
      </c>
    </row>
    <row r="1608" spans="1:3" x14ac:dyDescent="0.25">
      <c r="A1608" s="321">
        <v>2811001</v>
      </c>
      <c r="B1608" s="320" t="s">
        <v>3123</v>
      </c>
      <c r="C1608" s="321">
        <v>2811001</v>
      </c>
    </row>
    <row r="1609" spans="1:3" x14ac:dyDescent="0.25">
      <c r="A1609" s="321">
        <v>2819001</v>
      </c>
      <c r="B1609" s="320" t="s">
        <v>3124</v>
      </c>
      <c r="C1609" s="321">
        <v>2819001</v>
      </c>
    </row>
    <row r="1610" spans="1:3" x14ac:dyDescent="0.25">
      <c r="A1610" s="321">
        <v>2819002</v>
      </c>
      <c r="B1610" s="320" t="s">
        <v>3125</v>
      </c>
      <c r="C1610" s="321">
        <v>2819002</v>
      </c>
    </row>
    <row r="1611" spans="1:3" x14ac:dyDescent="0.25">
      <c r="A1611" s="321">
        <v>2819003</v>
      </c>
      <c r="B1611" s="320" t="s">
        <v>3126</v>
      </c>
      <c r="C1611" s="321">
        <v>2819003</v>
      </c>
    </row>
    <row r="1612" spans="1:3" x14ac:dyDescent="0.25">
      <c r="A1612" s="321">
        <v>2819004</v>
      </c>
      <c r="B1612" s="320" t="s">
        <v>3127</v>
      </c>
      <c r="C1612" s="321">
        <v>2819004</v>
      </c>
    </row>
    <row r="1613" spans="1:3" ht="22.5" x14ac:dyDescent="0.25">
      <c r="A1613" s="321">
        <v>2819005</v>
      </c>
      <c r="B1613" s="320" t="s">
        <v>3128</v>
      </c>
      <c r="C1613" s="321">
        <v>2819005</v>
      </c>
    </row>
    <row r="1614" spans="1:3" x14ac:dyDescent="0.25">
      <c r="A1614" s="321">
        <v>2819006</v>
      </c>
      <c r="B1614" s="320" t="s">
        <v>3129</v>
      </c>
      <c r="C1614" s="321">
        <v>2819006</v>
      </c>
    </row>
    <row r="1615" spans="1:3" x14ac:dyDescent="0.25">
      <c r="A1615" s="321">
        <v>2819007</v>
      </c>
      <c r="B1615" s="320" t="s">
        <v>3130</v>
      </c>
      <c r="C1615" s="321">
        <v>2819007</v>
      </c>
    </row>
    <row r="1616" spans="1:3" ht="22.5" x14ac:dyDescent="0.25">
      <c r="A1616" s="321">
        <v>2819008</v>
      </c>
      <c r="B1616" s="320" t="s">
        <v>3131</v>
      </c>
      <c r="C1616" s="321">
        <v>2819008</v>
      </c>
    </row>
    <row r="1617" spans="1:3" ht="22.5" x14ac:dyDescent="0.25">
      <c r="A1617" s="321">
        <v>2819009</v>
      </c>
      <c r="B1617" s="320" t="s">
        <v>3132</v>
      </c>
      <c r="C1617" s="321">
        <v>2819009</v>
      </c>
    </row>
    <row r="1618" spans="1:3" x14ac:dyDescent="0.25">
      <c r="A1618" s="321">
        <v>2819010</v>
      </c>
      <c r="B1618" s="320" t="s">
        <v>3133</v>
      </c>
      <c r="C1618" s="321">
        <v>2819010</v>
      </c>
    </row>
    <row r="1619" spans="1:3" ht="22.5" x14ac:dyDescent="0.25">
      <c r="A1619" s="321">
        <v>2819011</v>
      </c>
      <c r="B1619" s="320" t="s">
        <v>3134</v>
      </c>
      <c r="C1619" s="321">
        <v>2819011</v>
      </c>
    </row>
    <row r="1620" spans="1:3" x14ac:dyDescent="0.25">
      <c r="A1620" s="321">
        <v>2819012</v>
      </c>
      <c r="B1620" s="320" t="s">
        <v>3135</v>
      </c>
      <c r="C1620" s="321">
        <v>2819012</v>
      </c>
    </row>
    <row r="1621" spans="1:3" x14ac:dyDescent="0.25">
      <c r="A1621" s="321">
        <v>2821001</v>
      </c>
      <c r="B1621" s="320" t="s">
        <v>3136</v>
      </c>
      <c r="C1621" s="321">
        <v>2821001</v>
      </c>
    </row>
    <row r="1622" spans="1:3" x14ac:dyDescent="0.25">
      <c r="A1622" s="321">
        <v>2821002</v>
      </c>
      <c r="B1622" s="320" t="s">
        <v>3137</v>
      </c>
      <c r="C1622" s="321">
        <v>2821002</v>
      </c>
    </row>
    <row r="1623" spans="1:3" x14ac:dyDescent="0.25">
      <c r="A1623" s="321">
        <v>2821003</v>
      </c>
      <c r="B1623" s="320" t="s">
        <v>3138</v>
      </c>
      <c r="C1623" s="321">
        <v>2821003</v>
      </c>
    </row>
    <row r="1624" spans="1:3" x14ac:dyDescent="0.25">
      <c r="A1624" s="321">
        <v>2821004</v>
      </c>
      <c r="B1624" s="320" t="s">
        <v>3139</v>
      </c>
      <c r="C1624" s="321">
        <v>2821004</v>
      </c>
    </row>
    <row r="1625" spans="1:3" x14ac:dyDescent="0.25">
      <c r="A1625" s="321">
        <v>2821005</v>
      </c>
      <c r="B1625" s="320" t="s">
        <v>3140</v>
      </c>
      <c r="C1625" s="321">
        <v>2821005</v>
      </c>
    </row>
    <row r="1626" spans="1:3" x14ac:dyDescent="0.25">
      <c r="A1626" s="321">
        <v>2821006</v>
      </c>
      <c r="B1626" s="320" t="s">
        <v>3141</v>
      </c>
      <c r="C1626" s="321">
        <v>2821006</v>
      </c>
    </row>
    <row r="1627" spans="1:3" ht="22.5" x14ac:dyDescent="0.25">
      <c r="A1627" s="321">
        <v>2822101</v>
      </c>
      <c r="B1627" s="320" t="s">
        <v>3142</v>
      </c>
      <c r="C1627" s="321">
        <v>2822101</v>
      </c>
    </row>
    <row r="1628" spans="1:3" ht="22.5" x14ac:dyDescent="0.25">
      <c r="A1628" s="321">
        <v>2822102</v>
      </c>
      <c r="B1628" s="320" t="s">
        <v>3143</v>
      </c>
      <c r="C1628" s="321">
        <v>2822102</v>
      </c>
    </row>
    <row r="1629" spans="1:3" ht="22.5" x14ac:dyDescent="0.25">
      <c r="A1629" s="321">
        <v>2822103</v>
      </c>
      <c r="B1629" s="320" t="s">
        <v>3144</v>
      </c>
      <c r="C1629" s="321">
        <v>2822103</v>
      </c>
    </row>
    <row r="1630" spans="1:3" x14ac:dyDescent="0.25">
      <c r="A1630" s="321">
        <v>2822104</v>
      </c>
      <c r="B1630" s="320" t="s">
        <v>3145</v>
      </c>
      <c r="C1630" s="321">
        <v>2822104</v>
      </c>
    </row>
    <row r="1631" spans="1:3" ht="22.5" x14ac:dyDescent="0.25">
      <c r="A1631" s="321">
        <v>2822201</v>
      </c>
      <c r="B1631" s="320" t="s">
        <v>3146</v>
      </c>
      <c r="C1631" s="321">
        <v>2822201</v>
      </c>
    </row>
    <row r="1632" spans="1:3" ht="22.5" x14ac:dyDescent="0.25">
      <c r="A1632" s="321">
        <v>2822202</v>
      </c>
      <c r="B1632" s="320" t="s">
        <v>3147</v>
      </c>
      <c r="C1632" s="321">
        <v>2822202</v>
      </c>
    </row>
    <row r="1633" spans="1:3" ht="22.5" x14ac:dyDescent="0.25">
      <c r="A1633" s="321">
        <v>2822203</v>
      </c>
      <c r="B1633" s="320" t="s">
        <v>3148</v>
      </c>
      <c r="C1633" s="321">
        <v>2822203</v>
      </c>
    </row>
    <row r="1634" spans="1:3" ht="22.5" x14ac:dyDescent="0.25">
      <c r="A1634" s="321">
        <v>2822204</v>
      </c>
      <c r="B1634" s="320" t="s">
        <v>3149</v>
      </c>
      <c r="C1634" s="321">
        <v>2822204</v>
      </c>
    </row>
    <row r="1635" spans="1:3" ht="22.5" x14ac:dyDescent="0.25">
      <c r="A1635" s="321">
        <v>2822205</v>
      </c>
      <c r="B1635" s="320" t="s">
        <v>3150</v>
      </c>
      <c r="C1635" s="321">
        <v>2822205</v>
      </c>
    </row>
    <row r="1636" spans="1:3" ht="22.5" x14ac:dyDescent="0.25">
      <c r="A1636" s="321">
        <v>2822206</v>
      </c>
      <c r="B1636" s="320" t="s">
        <v>3151</v>
      </c>
      <c r="C1636" s="321">
        <v>2822206</v>
      </c>
    </row>
    <row r="1637" spans="1:3" x14ac:dyDescent="0.25">
      <c r="A1637" s="321">
        <v>2822301</v>
      </c>
      <c r="B1637" s="320" t="s">
        <v>3152</v>
      </c>
      <c r="C1637" s="321">
        <v>2822301</v>
      </c>
    </row>
    <row r="1638" spans="1:3" x14ac:dyDescent="0.25">
      <c r="A1638" s="321">
        <v>2822302</v>
      </c>
      <c r="B1638" s="320" t="s">
        <v>3153</v>
      </c>
      <c r="C1638" s="321">
        <v>2822302</v>
      </c>
    </row>
    <row r="1639" spans="1:3" ht="22.5" x14ac:dyDescent="0.25">
      <c r="A1639" s="321">
        <v>2822303</v>
      </c>
      <c r="B1639" s="320" t="s">
        <v>3154</v>
      </c>
      <c r="C1639" s="321">
        <v>2822303</v>
      </c>
    </row>
    <row r="1640" spans="1:3" ht="22.5" x14ac:dyDescent="0.25">
      <c r="A1640" s="321">
        <v>2822304</v>
      </c>
      <c r="B1640" s="320" t="s">
        <v>3155</v>
      </c>
      <c r="C1640" s="321">
        <v>2822304</v>
      </c>
    </row>
    <row r="1641" spans="1:3" ht="22.5" x14ac:dyDescent="0.25">
      <c r="A1641" s="321">
        <v>2822305</v>
      </c>
      <c r="B1641" s="320" t="s">
        <v>3156</v>
      </c>
      <c r="C1641" s="321">
        <v>2822305</v>
      </c>
    </row>
    <row r="1642" spans="1:3" ht="22.5" x14ac:dyDescent="0.25">
      <c r="A1642" s="321">
        <v>2822306</v>
      </c>
      <c r="B1642" s="320" t="s">
        <v>3157</v>
      </c>
      <c r="C1642" s="321">
        <v>2822306</v>
      </c>
    </row>
    <row r="1643" spans="1:3" ht="22.5" x14ac:dyDescent="0.25">
      <c r="A1643" s="321">
        <v>2822307</v>
      </c>
      <c r="B1643" s="320" t="s">
        <v>3158</v>
      </c>
      <c r="C1643" s="321">
        <v>2822307</v>
      </c>
    </row>
    <row r="1644" spans="1:3" ht="22.5" x14ac:dyDescent="0.25">
      <c r="A1644" s="321">
        <v>2822308</v>
      </c>
      <c r="B1644" s="320" t="s">
        <v>3159</v>
      </c>
      <c r="C1644" s="321">
        <v>2822308</v>
      </c>
    </row>
    <row r="1645" spans="1:3" x14ac:dyDescent="0.25">
      <c r="A1645" s="321">
        <v>2822309</v>
      </c>
      <c r="B1645" s="320" t="s">
        <v>3160</v>
      </c>
      <c r="C1645" s="321">
        <v>2822309</v>
      </c>
    </row>
    <row r="1646" spans="1:3" ht="22.5" x14ac:dyDescent="0.25">
      <c r="A1646" s="321">
        <v>2822310</v>
      </c>
      <c r="B1646" s="320" t="s">
        <v>3161</v>
      </c>
      <c r="C1646" s="321">
        <v>2822310</v>
      </c>
    </row>
    <row r="1647" spans="1:3" ht="22.5" x14ac:dyDescent="0.25">
      <c r="A1647" s="321">
        <v>2822401</v>
      </c>
      <c r="B1647" s="320" t="s">
        <v>3162</v>
      </c>
      <c r="C1647" s="321">
        <v>2822401</v>
      </c>
    </row>
    <row r="1648" spans="1:3" ht="22.5" x14ac:dyDescent="0.25">
      <c r="A1648" s="321">
        <v>2822402</v>
      </c>
      <c r="B1648" s="320" t="s">
        <v>3163</v>
      </c>
      <c r="C1648" s="321">
        <v>2822402</v>
      </c>
    </row>
    <row r="1649" spans="1:3" ht="22.5" x14ac:dyDescent="0.25">
      <c r="A1649" s="321">
        <v>2822403</v>
      </c>
      <c r="B1649" s="320" t="s">
        <v>3164</v>
      </c>
      <c r="C1649" s="321">
        <v>2822403</v>
      </c>
    </row>
    <row r="1650" spans="1:3" ht="22.5" x14ac:dyDescent="0.25">
      <c r="A1650" s="321">
        <v>2822404</v>
      </c>
      <c r="B1650" s="320" t="s">
        <v>3165</v>
      </c>
      <c r="C1650" s="321">
        <v>2822404</v>
      </c>
    </row>
    <row r="1651" spans="1:3" x14ac:dyDescent="0.25">
      <c r="A1651" s="321">
        <v>2822405</v>
      </c>
      <c r="B1651" s="320" t="s">
        <v>3166</v>
      </c>
      <c r="C1651" s="321">
        <v>2822405</v>
      </c>
    </row>
    <row r="1652" spans="1:3" x14ac:dyDescent="0.25">
      <c r="A1652" s="321">
        <v>2822406</v>
      </c>
      <c r="B1652" s="320" t="s">
        <v>3167</v>
      </c>
      <c r="C1652" s="321">
        <v>2822406</v>
      </c>
    </row>
    <row r="1653" spans="1:3" x14ac:dyDescent="0.25">
      <c r="A1653" s="321">
        <v>2822501</v>
      </c>
      <c r="B1653" s="320" t="s">
        <v>3168</v>
      </c>
      <c r="C1653" s="321">
        <v>2822501</v>
      </c>
    </row>
    <row r="1654" spans="1:3" x14ac:dyDescent="0.25">
      <c r="A1654" s="321">
        <v>2822601</v>
      </c>
      <c r="B1654" s="320" t="s">
        <v>3169</v>
      </c>
      <c r="C1654" s="321">
        <v>2822601</v>
      </c>
    </row>
    <row r="1655" spans="1:3" x14ac:dyDescent="0.25">
      <c r="A1655" s="321">
        <v>2822602</v>
      </c>
      <c r="B1655" s="320" t="s">
        <v>3170</v>
      </c>
      <c r="C1655" s="321">
        <v>2822602</v>
      </c>
    </row>
    <row r="1656" spans="1:3" x14ac:dyDescent="0.25">
      <c r="A1656" s="321">
        <v>2822603</v>
      </c>
      <c r="B1656" s="320" t="s">
        <v>3171</v>
      </c>
      <c r="C1656" s="321">
        <v>2822603</v>
      </c>
    </row>
    <row r="1657" spans="1:3" x14ac:dyDescent="0.25">
      <c r="A1657" s="321">
        <v>2822698</v>
      </c>
      <c r="B1657" s="320" t="s">
        <v>3172</v>
      </c>
      <c r="C1657" s="321">
        <v>2822698</v>
      </c>
    </row>
    <row r="1658" spans="1:3" x14ac:dyDescent="0.25">
      <c r="A1658" s="321">
        <v>2822699</v>
      </c>
      <c r="B1658" s="320" t="s">
        <v>3173</v>
      </c>
      <c r="C1658" s="321">
        <v>2822699</v>
      </c>
    </row>
    <row r="1659" spans="1:3" ht="22.5" x14ac:dyDescent="0.25">
      <c r="A1659" s="321">
        <v>2822701</v>
      </c>
      <c r="B1659" s="320" t="s">
        <v>3174</v>
      </c>
      <c r="C1659" s="321">
        <v>2822701</v>
      </c>
    </row>
    <row r="1660" spans="1:3" x14ac:dyDescent="0.25">
      <c r="A1660" s="321">
        <v>2822702</v>
      </c>
      <c r="B1660" s="320" t="s">
        <v>3175</v>
      </c>
      <c r="C1660" s="321">
        <v>2822702</v>
      </c>
    </row>
    <row r="1661" spans="1:3" x14ac:dyDescent="0.25">
      <c r="A1661" s="321">
        <v>2822801</v>
      </c>
      <c r="B1661" s="320" t="s">
        <v>3176</v>
      </c>
      <c r="C1661" s="321">
        <v>2822801</v>
      </c>
    </row>
    <row r="1662" spans="1:3" x14ac:dyDescent="0.25">
      <c r="A1662" s="321">
        <v>2822802</v>
      </c>
      <c r="B1662" s="320" t="s">
        <v>3177</v>
      </c>
      <c r="C1662" s="321">
        <v>2822802</v>
      </c>
    </row>
    <row r="1663" spans="1:3" x14ac:dyDescent="0.25">
      <c r="A1663" s="321">
        <v>2822803</v>
      </c>
      <c r="B1663" s="320" t="s">
        <v>3178</v>
      </c>
      <c r="C1663" s="321">
        <v>2822803</v>
      </c>
    </row>
    <row r="1664" spans="1:3" x14ac:dyDescent="0.25">
      <c r="A1664" s="321">
        <v>2822804</v>
      </c>
      <c r="B1664" s="320" t="s">
        <v>3179</v>
      </c>
      <c r="C1664" s="321">
        <v>2822804</v>
      </c>
    </row>
    <row r="1665" spans="1:3" x14ac:dyDescent="0.25">
      <c r="A1665" s="321">
        <v>2822805</v>
      </c>
      <c r="B1665" s="320" t="s">
        <v>3180</v>
      </c>
      <c r="C1665" s="321">
        <v>2822805</v>
      </c>
    </row>
    <row r="1666" spans="1:3" x14ac:dyDescent="0.25">
      <c r="A1666" s="321">
        <v>2822806</v>
      </c>
      <c r="B1666" s="320" t="s">
        <v>3181</v>
      </c>
      <c r="C1666" s="321">
        <v>2822806</v>
      </c>
    </row>
    <row r="1667" spans="1:3" ht="22.5" x14ac:dyDescent="0.25">
      <c r="A1667" s="321">
        <v>2822807</v>
      </c>
      <c r="B1667" s="320" t="s">
        <v>3182</v>
      </c>
      <c r="C1667" s="321">
        <v>2822807</v>
      </c>
    </row>
    <row r="1668" spans="1:3" x14ac:dyDescent="0.25">
      <c r="A1668" s="321">
        <v>2822901</v>
      </c>
      <c r="B1668" s="320" t="s">
        <v>3183</v>
      </c>
      <c r="C1668" s="321">
        <v>2822901</v>
      </c>
    </row>
    <row r="1669" spans="1:3" ht="22.5" x14ac:dyDescent="0.25">
      <c r="A1669" s="321">
        <v>2822902</v>
      </c>
      <c r="B1669" s="320" t="s">
        <v>3184</v>
      </c>
      <c r="C1669" s="321">
        <v>2822902</v>
      </c>
    </row>
    <row r="1670" spans="1:3" x14ac:dyDescent="0.25">
      <c r="A1670" s="321">
        <v>2823101</v>
      </c>
      <c r="B1670" s="320" t="s">
        <v>3185</v>
      </c>
      <c r="C1670" s="321">
        <v>2823101</v>
      </c>
    </row>
    <row r="1671" spans="1:3" x14ac:dyDescent="0.25">
      <c r="A1671" s="321">
        <v>2823102</v>
      </c>
      <c r="B1671" s="320" t="s">
        <v>3186</v>
      </c>
      <c r="C1671" s="321">
        <v>2823102</v>
      </c>
    </row>
    <row r="1672" spans="1:3" x14ac:dyDescent="0.25">
      <c r="A1672" s="321">
        <v>2823103</v>
      </c>
      <c r="B1672" s="320" t="s">
        <v>3187</v>
      </c>
      <c r="C1672" s="321">
        <v>2823103</v>
      </c>
    </row>
    <row r="1673" spans="1:3" x14ac:dyDescent="0.25">
      <c r="A1673" s="321">
        <v>2823104</v>
      </c>
      <c r="B1673" s="320" t="s">
        <v>3188</v>
      </c>
      <c r="C1673" s="321">
        <v>2823104</v>
      </c>
    </row>
    <row r="1674" spans="1:3" x14ac:dyDescent="0.25">
      <c r="A1674" s="321">
        <v>2823105</v>
      </c>
      <c r="B1674" s="320" t="s">
        <v>3189</v>
      </c>
      <c r="C1674" s="321">
        <v>2823105</v>
      </c>
    </row>
    <row r="1675" spans="1:3" x14ac:dyDescent="0.25">
      <c r="A1675" s="321">
        <v>2823106</v>
      </c>
      <c r="B1675" s="320" t="s">
        <v>3190</v>
      </c>
      <c r="C1675" s="321">
        <v>2823106</v>
      </c>
    </row>
    <row r="1676" spans="1:3" x14ac:dyDescent="0.25">
      <c r="A1676" s="321">
        <v>2823107</v>
      </c>
      <c r="B1676" s="320" t="s">
        <v>3191</v>
      </c>
      <c r="C1676" s="321">
        <v>2823107</v>
      </c>
    </row>
    <row r="1677" spans="1:3" x14ac:dyDescent="0.25">
      <c r="A1677" s="321">
        <v>2823108</v>
      </c>
      <c r="B1677" s="320" t="s">
        <v>3192</v>
      </c>
      <c r="C1677" s="321">
        <v>2823108</v>
      </c>
    </row>
    <row r="1678" spans="1:3" x14ac:dyDescent="0.25">
      <c r="A1678" s="321">
        <v>2823109</v>
      </c>
      <c r="B1678" s="320" t="s">
        <v>3193</v>
      </c>
      <c r="C1678" s="321">
        <v>2823109</v>
      </c>
    </row>
    <row r="1679" spans="1:3" x14ac:dyDescent="0.25">
      <c r="A1679" s="321">
        <v>2823110</v>
      </c>
      <c r="B1679" s="320" t="s">
        <v>3194</v>
      </c>
      <c r="C1679" s="321">
        <v>2823110</v>
      </c>
    </row>
    <row r="1680" spans="1:3" x14ac:dyDescent="0.25">
      <c r="A1680" s="321">
        <v>2823111</v>
      </c>
      <c r="B1680" s="320" t="s">
        <v>3195</v>
      </c>
      <c r="C1680" s="321">
        <v>2823111</v>
      </c>
    </row>
    <row r="1681" spans="1:3" x14ac:dyDescent="0.25">
      <c r="A1681" s="321">
        <v>2823112</v>
      </c>
      <c r="B1681" s="320" t="s">
        <v>3196</v>
      </c>
      <c r="C1681" s="321">
        <v>2823112</v>
      </c>
    </row>
    <row r="1682" spans="1:3" x14ac:dyDescent="0.25">
      <c r="A1682" s="321">
        <v>2823113</v>
      </c>
      <c r="B1682" s="320" t="s">
        <v>3197</v>
      </c>
      <c r="C1682" s="321">
        <v>2823113</v>
      </c>
    </row>
    <row r="1683" spans="1:3" x14ac:dyDescent="0.25">
      <c r="A1683" s="321">
        <v>2823114</v>
      </c>
      <c r="B1683" s="320" t="s">
        <v>3198</v>
      </c>
      <c r="C1683" s="321">
        <v>2823114</v>
      </c>
    </row>
    <row r="1684" spans="1:3" x14ac:dyDescent="0.25">
      <c r="A1684" s="321">
        <v>2823115</v>
      </c>
      <c r="B1684" s="320" t="s">
        <v>3199</v>
      </c>
      <c r="C1684" s="321">
        <v>2823115</v>
      </c>
    </row>
    <row r="1685" spans="1:3" x14ac:dyDescent="0.25">
      <c r="A1685" s="321">
        <v>2823116</v>
      </c>
      <c r="B1685" s="320" t="s">
        <v>3200</v>
      </c>
      <c r="C1685" s="321">
        <v>2823116</v>
      </c>
    </row>
    <row r="1686" spans="1:3" ht="22.5" x14ac:dyDescent="0.25">
      <c r="A1686" s="321">
        <v>2823117</v>
      </c>
      <c r="B1686" s="320" t="s">
        <v>3201</v>
      </c>
      <c r="C1686" s="321">
        <v>2823117</v>
      </c>
    </row>
    <row r="1687" spans="1:3" ht="22.5" x14ac:dyDescent="0.25">
      <c r="A1687" s="321">
        <v>2823118</v>
      </c>
      <c r="B1687" s="320" t="s">
        <v>3202</v>
      </c>
      <c r="C1687" s="321">
        <v>2823118</v>
      </c>
    </row>
    <row r="1688" spans="1:3" x14ac:dyDescent="0.25">
      <c r="A1688" s="321">
        <v>2823119</v>
      </c>
      <c r="B1688" s="320" t="s">
        <v>3203</v>
      </c>
      <c r="C1688" s="321">
        <v>2823119</v>
      </c>
    </row>
    <row r="1689" spans="1:3" x14ac:dyDescent="0.25">
      <c r="A1689" s="321">
        <v>2823120</v>
      </c>
      <c r="B1689" s="320" t="s">
        <v>3204</v>
      </c>
      <c r="C1689" s="321">
        <v>2823120</v>
      </c>
    </row>
    <row r="1690" spans="1:3" x14ac:dyDescent="0.25">
      <c r="A1690" s="321">
        <v>2823121</v>
      </c>
      <c r="B1690" s="320" t="s">
        <v>3205</v>
      </c>
      <c r="C1690" s="321">
        <v>2823121</v>
      </c>
    </row>
    <row r="1691" spans="1:3" x14ac:dyDescent="0.25">
      <c r="A1691" s="321">
        <v>2823122</v>
      </c>
      <c r="B1691" s="320" t="s">
        <v>3206</v>
      </c>
      <c r="C1691" s="321">
        <v>2823122</v>
      </c>
    </row>
    <row r="1692" spans="1:3" x14ac:dyDescent="0.25">
      <c r="A1692" s="321">
        <v>2823123</v>
      </c>
      <c r="B1692" s="320" t="s">
        <v>3207</v>
      </c>
      <c r="C1692" s="321">
        <v>2823123</v>
      </c>
    </row>
    <row r="1693" spans="1:3" x14ac:dyDescent="0.25">
      <c r="A1693" s="321">
        <v>2823124</v>
      </c>
      <c r="B1693" s="320" t="s">
        <v>3208</v>
      </c>
      <c r="C1693" s="321">
        <v>2823124</v>
      </c>
    </row>
    <row r="1694" spans="1:3" ht="22.5" x14ac:dyDescent="0.25">
      <c r="A1694" s="321">
        <v>2823125</v>
      </c>
      <c r="B1694" s="320" t="s">
        <v>3209</v>
      </c>
      <c r="C1694" s="321">
        <v>2823125</v>
      </c>
    </row>
    <row r="1695" spans="1:3" ht="22.5" x14ac:dyDescent="0.25">
      <c r="A1695" s="321">
        <v>2823126</v>
      </c>
      <c r="B1695" s="320" t="s">
        <v>3210</v>
      </c>
      <c r="C1695" s="321">
        <v>2823126</v>
      </c>
    </row>
    <row r="1696" spans="1:3" x14ac:dyDescent="0.25">
      <c r="A1696" s="321">
        <v>2823127</v>
      </c>
      <c r="B1696" s="320" t="s">
        <v>3211</v>
      </c>
      <c r="C1696" s="321">
        <v>2823127</v>
      </c>
    </row>
    <row r="1697" spans="1:3" x14ac:dyDescent="0.25">
      <c r="A1697" s="321">
        <v>2823128</v>
      </c>
      <c r="B1697" s="320" t="s">
        <v>3212</v>
      </c>
      <c r="C1697" s="321">
        <v>2823128</v>
      </c>
    </row>
    <row r="1698" spans="1:3" x14ac:dyDescent="0.25">
      <c r="A1698" s="321">
        <v>2823129</v>
      </c>
      <c r="B1698" s="320" t="s">
        <v>3213</v>
      </c>
      <c r="C1698" s="321">
        <v>2823129</v>
      </c>
    </row>
    <row r="1699" spans="1:3" x14ac:dyDescent="0.25">
      <c r="A1699" s="321">
        <v>2823198</v>
      </c>
      <c r="B1699" s="320" t="s">
        <v>3214</v>
      </c>
      <c r="C1699" s="321">
        <v>2823198</v>
      </c>
    </row>
    <row r="1700" spans="1:3" x14ac:dyDescent="0.25">
      <c r="A1700" s="321">
        <v>2823199</v>
      </c>
      <c r="B1700" s="320" t="s">
        <v>3215</v>
      </c>
      <c r="C1700" s="321">
        <v>2823199</v>
      </c>
    </row>
    <row r="1701" spans="1:3" x14ac:dyDescent="0.25">
      <c r="A1701" s="321">
        <v>2823201</v>
      </c>
      <c r="B1701" s="320" t="s">
        <v>3216</v>
      </c>
      <c r="C1701" s="321">
        <v>2823201</v>
      </c>
    </row>
    <row r="1702" spans="1:3" x14ac:dyDescent="0.25">
      <c r="A1702" s="321">
        <v>2823202</v>
      </c>
      <c r="B1702" s="320" t="s">
        <v>3217</v>
      </c>
      <c r="C1702" s="321">
        <v>2823202</v>
      </c>
    </row>
    <row r="1703" spans="1:3" x14ac:dyDescent="0.25">
      <c r="A1703" s="321">
        <v>2823203</v>
      </c>
      <c r="B1703" s="320" t="s">
        <v>3218</v>
      </c>
      <c r="C1703" s="321">
        <v>2823203</v>
      </c>
    </row>
    <row r="1704" spans="1:3" x14ac:dyDescent="0.25">
      <c r="A1704" s="321">
        <v>2823204</v>
      </c>
      <c r="B1704" s="320" t="s">
        <v>3219</v>
      </c>
      <c r="C1704" s="321">
        <v>2823204</v>
      </c>
    </row>
    <row r="1705" spans="1:3" x14ac:dyDescent="0.25">
      <c r="A1705" s="321">
        <v>2823205</v>
      </c>
      <c r="B1705" s="320" t="s">
        <v>3220</v>
      </c>
      <c r="C1705" s="321">
        <v>2823205</v>
      </c>
    </row>
    <row r="1706" spans="1:3" x14ac:dyDescent="0.25">
      <c r="A1706" s="321">
        <v>2823206</v>
      </c>
      <c r="B1706" s="320" t="s">
        <v>3221</v>
      </c>
      <c r="C1706" s="321">
        <v>2823206</v>
      </c>
    </row>
    <row r="1707" spans="1:3" x14ac:dyDescent="0.25">
      <c r="A1707" s="321">
        <v>2823207</v>
      </c>
      <c r="B1707" s="320" t="s">
        <v>3222</v>
      </c>
      <c r="C1707" s="321">
        <v>2823207</v>
      </c>
    </row>
    <row r="1708" spans="1:3" x14ac:dyDescent="0.25">
      <c r="A1708" s="321">
        <v>2823208</v>
      </c>
      <c r="B1708" s="320" t="s">
        <v>3223</v>
      </c>
      <c r="C1708" s="321">
        <v>2823208</v>
      </c>
    </row>
    <row r="1709" spans="1:3" ht="22.5" x14ac:dyDescent="0.25">
      <c r="A1709" s="321">
        <v>2823209</v>
      </c>
      <c r="B1709" s="320" t="s">
        <v>3224</v>
      </c>
      <c r="C1709" s="321">
        <v>2823209</v>
      </c>
    </row>
    <row r="1710" spans="1:3" ht="22.5" x14ac:dyDescent="0.25">
      <c r="A1710" s="321">
        <v>2823210</v>
      </c>
      <c r="B1710" s="320" t="s">
        <v>3225</v>
      </c>
      <c r="C1710" s="321">
        <v>2823210</v>
      </c>
    </row>
    <row r="1711" spans="1:3" x14ac:dyDescent="0.25">
      <c r="A1711" s="321">
        <v>2823211</v>
      </c>
      <c r="B1711" s="320" t="s">
        <v>3226</v>
      </c>
      <c r="C1711" s="321">
        <v>2823211</v>
      </c>
    </row>
    <row r="1712" spans="1:3" x14ac:dyDescent="0.25">
      <c r="A1712" s="321">
        <v>2823212</v>
      </c>
      <c r="B1712" s="320" t="s">
        <v>3227</v>
      </c>
      <c r="C1712" s="321">
        <v>2823212</v>
      </c>
    </row>
    <row r="1713" spans="1:3" ht="22.5" x14ac:dyDescent="0.25">
      <c r="A1713" s="321">
        <v>2823213</v>
      </c>
      <c r="B1713" s="320" t="s">
        <v>3228</v>
      </c>
      <c r="C1713" s="321">
        <v>2823213</v>
      </c>
    </row>
    <row r="1714" spans="1:3" ht="22.5" x14ac:dyDescent="0.25">
      <c r="A1714" s="321">
        <v>2823214</v>
      </c>
      <c r="B1714" s="320" t="s">
        <v>3229</v>
      </c>
      <c r="C1714" s="321">
        <v>2823214</v>
      </c>
    </row>
    <row r="1715" spans="1:3" x14ac:dyDescent="0.25">
      <c r="A1715" s="321">
        <v>2823215</v>
      </c>
      <c r="B1715" s="320" t="s">
        <v>3230</v>
      </c>
      <c r="C1715" s="321">
        <v>2823215</v>
      </c>
    </row>
    <row r="1716" spans="1:3" x14ac:dyDescent="0.25">
      <c r="A1716" s="321">
        <v>2823216</v>
      </c>
      <c r="B1716" s="320" t="s">
        <v>3231</v>
      </c>
      <c r="C1716" s="321">
        <v>2823216</v>
      </c>
    </row>
    <row r="1717" spans="1:3" x14ac:dyDescent="0.25">
      <c r="A1717" s="321">
        <v>2823217</v>
      </c>
      <c r="B1717" s="320" t="s">
        <v>3232</v>
      </c>
      <c r="C1717" s="321">
        <v>2823217</v>
      </c>
    </row>
    <row r="1718" spans="1:3" x14ac:dyDescent="0.25">
      <c r="A1718" s="321">
        <v>2823218</v>
      </c>
      <c r="B1718" s="320" t="s">
        <v>3233</v>
      </c>
      <c r="C1718" s="321">
        <v>2823218</v>
      </c>
    </row>
    <row r="1719" spans="1:3" x14ac:dyDescent="0.25">
      <c r="A1719" s="321">
        <v>2823219</v>
      </c>
      <c r="B1719" s="320" t="s">
        <v>3234</v>
      </c>
      <c r="C1719" s="321">
        <v>2823219</v>
      </c>
    </row>
    <row r="1720" spans="1:3" x14ac:dyDescent="0.25">
      <c r="A1720" s="321">
        <v>2823301</v>
      </c>
      <c r="B1720" s="320" t="s">
        <v>3235</v>
      </c>
      <c r="C1720" s="321">
        <v>2823301</v>
      </c>
    </row>
    <row r="1721" spans="1:3" x14ac:dyDescent="0.25">
      <c r="A1721" s="321">
        <v>2823302</v>
      </c>
      <c r="B1721" s="320" t="s">
        <v>3236</v>
      </c>
      <c r="C1721" s="321">
        <v>2823302</v>
      </c>
    </row>
    <row r="1722" spans="1:3" ht="22.5" x14ac:dyDescent="0.25">
      <c r="A1722" s="321">
        <v>2823303</v>
      </c>
      <c r="B1722" s="320" t="s">
        <v>3237</v>
      </c>
      <c r="C1722" s="321">
        <v>2823303</v>
      </c>
    </row>
    <row r="1723" spans="1:3" ht="22.5" x14ac:dyDescent="0.25">
      <c r="A1723" s="321">
        <v>2823304</v>
      </c>
      <c r="B1723" s="320" t="s">
        <v>3238</v>
      </c>
      <c r="C1723" s="321">
        <v>2823304</v>
      </c>
    </row>
    <row r="1724" spans="1:3" x14ac:dyDescent="0.25">
      <c r="A1724" s="321">
        <v>2823305</v>
      </c>
      <c r="B1724" s="320" t="s">
        <v>3239</v>
      </c>
      <c r="C1724" s="321">
        <v>2823305</v>
      </c>
    </row>
    <row r="1725" spans="1:3" x14ac:dyDescent="0.25">
      <c r="A1725" s="321">
        <v>2823306</v>
      </c>
      <c r="B1725" s="320" t="s">
        <v>3240</v>
      </c>
      <c r="C1725" s="321">
        <v>2823306</v>
      </c>
    </row>
    <row r="1726" spans="1:3" ht="22.5" x14ac:dyDescent="0.25">
      <c r="A1726" s="321">
        <v>2823307</v>
      </c>
      <c r="B1726" s="320" t="s">
        <v>3241</v>
      </c>
      <c r="C1726" s="321">
        <v>2823307</v>
      </c>
    </row>
    <row r="1727" spans="1:3" ht="22.5" x14ac:dyDescent="0.25">
      <c r="A1727" s="321">
        <v>2823308</v>
      </c>
      <c r="B1727" s="320" t="s">
        <v>3242</v>
      </c>
      <c r="C1727" s="321">
        <v>2823308</v>
      </c>
    </row>
    <row r="1728" spans="1:3" x14ac:dyDescent="0.25">
      <c r="A1728" s="321">
        <v>2823309</v>
      </c>
      <c r="B1728" s="320" t="s">
        <v>3243</v>
      </c>
      <c r="C1728" s="321">
        <v>2823309</v>
      </c>
    </row>
    <row r="1729" spans="1:3" ht="22.5" x14ac:dyDescent="0.25">
      <c r="A1729" s="321">
        <v>2823310</v>
      </c>
      <c r="B1729" s="320" t="s">
        <v>3244</v>
      </c>
      <c r="C1729" s="321">
        <v>2823310</v>
      </c>
    </row>
    <row r="1730" spans="1:3" ht="22.5" x14ac:dyDescent="0.25">
      <c r="A1730" s="321">
        <v>2823311</v>
      </c>
      <c r="B1730" s="320" t="s">
        <v>3245</v>
      </c>
      <c r="C1730" s="321">
        <v>2823311</v>
      </c>
    </row>
    <row r="1731" spans="1:3" ht="22.5" x14ac:dyDescent="0.25">
      <c r="A1731" s="321">
        <v>2823312</v>
      </c>
      <c r="B1731" s="320" t="s">
        <v>3246</v>
      </c>
      <c r="C1731" s="321">
        <v>2823312</v>
      </c>
    </row>
    <row r="1732" spans="1:3" ht="22.5" x14ac:dyDescent="0.25">
      <c r="A1732" s="321">
        <v>2823313</v>
      </c>
      <c r="B1732" s="320" t="s">
        <v>3247</v>
      </c>
      <c r="C1732" s="321">
        <v>2823313</v>
      </c>
    </row>
    <row r="1733" spans="1:3" ht="22.5" x14ac:dyDescent="0.25">
      <c r="A1733" s="321">
        <v>2823314</v>
      </c>
      <c r="B1733" s="320" t="s">
        <v>3248</v>
      </c>
      <c r="C1733" s="321">
        <v>2823314</v>
      </c>
    </row>
    <row r="1734" spans="1:3" x14ac:dyDescent="0.25">
      <c r="A1734" s="321">
        <v>2823315</v>
      </c>
      <c r="B1734" s="320" t="s">
        <v>3249</v>
      </c>
      <c r="C1734" s="321">
        <v>2823315</v>
      </c>
    </row>
    <row r="1735" spans="1:3" x14ac:dyDescent="0.25">
      <c r="A1735" s="321">
        <v>2823316</v>
      </c>
      <c r="B1735" s="320" t="s">
        <v>3250</v>
      </c>
      <c r="C1735" s="321">
        <v>2823316</v>
      </c>
    </row>
    <row r="1736" spans="1:3" x14ac:dyDescent="0.25">
      <c r="A1736" s="321">
        <v>2823317</v>
      </c>
      <c r="B1736" s="320" t="s">
        <v>3251</v>
      </c>
      <c r="C1736" s="321">
        <v>2823317</v>
      </c>
    </row>
    <row r="1737" spans="1:3" x14ac:dyDescent="0.25">
      <c r="A1737" s="321">
        <v>2823318</v>
      </c>
      <c r="B1737" s="320" t="s">
        <v>3252</v>
      </c>
      <c r="C1737" s="321">
        <v>2823318</v>
      </c>
    </row>
    <row r="1738" spans="1:3" ht="22.5" x14ac:dyDescent="0.25">
      <c r="A1738" s="321">
        <v>2823319</v>
      </c>
      <c r="B1738" s="320" t="s">
        <v>3253</v>
      </c>
      <c r="C1738" s="321">
        <v>2823319</v>
      </c>
    </row>
    <row r="1739" spans="1:3" ht="22.5" x14ac:dyDescent="0.25">
      <c r="A1739" s="321">
        <v>2823320</v>
      </c>
      <c r="B1739" s="320" t="s">
        <v>3254</v>
      </c>
      <c r="C1739" s="321">
        <v>2823320</v>
      </c>
    </row>
    <row r="1740" spans="1:3" x14ac:dyDescent="0.25">
      <c r="A1740" s="321">
        <v>2823321</v>
      </c>
      <c r="B1740" s="320" t="s">
        <v>3255</v>
      </c>
      <c r="C1740" s="321">
        <v>2823321</v>
      </c>
    </row>
    <row r="1741" spans="1:3" x14ac:dyDescent="0.25">
      <c r="A1741" s="321">
        <v>2823322</v>
      </c>
      <c r="B1741" s="320" t="s">
        <v>3256</v>
      </c>
      <c r="C1741" s="321">
        <v>2823322</v>
      </c>
    </row>
    <row r="1742" spans="1:3" x14ac:dyDescent="0.25">
      <c r="A1742" s="321">
        <v>2823323</v>
      </c>
      <c r="B1742" s="320" t="s">
        <v>3257</v>
      </c>
      <c r="C1742" s="321">
        <v>2823323</v>
      </c>
    </row>
    <row r="1743" spans="1:3" x14ac:dyDescent="0.25">
      <c r="A1743" s="321">
        <v>2823324</v>
      </c>
      <c r="B1743" s="320" t="s">
        <v>3258</v>
      </c>
      <c r="C1743" s="321">
        <v>2823324</v>
      </c>
    </row>
    <row r="1744" spans="1:3" x14ac:dyDescent="0.25">
      <c r="A1744" s="321">
        <v>2823325</v>
      </c>
      <c r="B1744" s="320" t="s">
        <v>3259</v>
      </c>
      <c r="C1744" s="321">
        <v>2823325</v>
      </c>
    </row>
    <row r="1745" spans="1:3" ht="22.5" x14ac:dyDescent="0.25">
      <c r="A1745" s="321">
        <v>2823326</v>
      </c>
      <c r="B1745" s="320" t="s">
        <v>3260</v>
      </c>
      <c r="C1745" s="321">
        <v>2823326</v>
      </c>
    </row>
    <row r="1746" spans="1:3" ht="22.5" x14ac:dyDescent="0.25">
      <c r="A1746" s="321">
        <v>2823327</v>
      </c>
      <c r="B1746" s="320" t="s">
        <v>3261</v>
      </c>
      <c r="C1746" s="321">
        <v>2823327</v>
      </c>
    </row>
    <row r="1747" spans="1:3" x14ac:dyDescent="0.25">
      <c r="A1747" s="321">
        <v>2823328</v>
      </c>
      <c r="B1747" s="320" t="s">
        <v>3262</v>
      </c>
      <c r="C1747" s="321">
        <v>2823328</v>
      </c>
    </row>
    <row r="1748" spans="1:3" x14ac:dyDescent="0.25">
      <c r="A1748" s="321">
        <v>2823329</v>
      </c>
      <c r="B1748" s="320" t="s">
        <v>3263</v>
      </c>
      <c r="C1748" s="321">
        <v>2823329</v>
      </c>
    </row>
    <row r="1749" spans="1:3" x14ac:dyDescent="0.25">
      <c r="A1749" s="321">
        <v>2823330</v>
      </c>
      <c r="B1749" s="320" t="s">
        <v>3264</v>
      </c>
      <c r="C1749" s="321">
        <v>2823330</v>
      </c>
    </row>
    <row r="1750" spans="1:3" x14ac:dyDescent="0.25">
      <c r="A1750" s="321">
        <v>2823331</v>
      </c>
      <c r="B1750" s="320" t="s">
        <v>3265</v>
      </c>
      <c r="C1750" s="321">
        <v>2823331</v>
      </c>
    </row>
    <row r="1751" spans="1:3" ht="22.5" x14ac:dyDescent="0.25">
      <c r="A1751" s="321">
        <v>2823332</v>
      </c>
      <c r="B1751" s="320" t="s">
        <v>3266</v>
      </c>
      <c r="C1751" s="321">
        <v>2823332</v>
      </c>
    </row>
    <row r="1752" spans="1:3" x14ac:dyDescent="0.25">
      <c r="A1752" s="321">
        <v>2823399</v>
      </c>
      <c r="B1752" s="320" t="s">
        <v>3267</v>
      </c>
      <c r="C1752" s="321">
        <v>2823399</v>
      </c>
    </row>
    <row r="1753" spans="1:3" ht="22.5" x14ac:dyDescent="0.25">
      <c r="A1753" s="321">
        <v>2823401</v>
      </c>
      <c r="B1753" s="320" t="s">
        <v>3268</v>
      </c>
      <c r="C1753" s="321">
        <v>2823401</v>
      </c>
    </row>
    <row r="1754" spans="1:3" x14ac:dyDescent="0.25">
      <c r="A1754" s="321">
        <v>2823402</v>
      </c>
      <c r="B1754" s="320" t="s">
        <v>3269</v>
      </c>
      <c r="C1754" s="321">
        <v>2823402</v>
      </c>
    </row>
    <row r="1755" spans="1:3" x14ac:dyDescent="0.25">
      <c r="A1755" s="321">
        <v>2823403</v>
      </c>
      <c r="B1755" s="320" t="s">
        <v>3270</v>
      </c>
      <c r="C1755" s="321">
        <v>2823403</v>
      </c>
    </row>
    <row r="1756" spans="1:3" x14ac:dyDescent="0.25">
      <c r="A1756" s="321">
        <v>2823404</v>
      </c>
      <c r="B1756" s="320" t="s">
        <v>3271</v>
      </c>
      <c r="C1756" s="321">
        <v>2823404</v>
      </c>
    </row>
    <row r="1757" spans="1:3" x14ac:dyDescent="0.25">
      <c r="A1757" s="321">
        <v>2823405</v>
      </c>
      <c r="B1757" s="320" t="s">
        <v>3272</v>
      </c>
      <c r="C1757" s="321">
        <v>2823405</v>
      </c>
    </row>
    <row r="1758" spans="1:3" x14ac:dyDescent="0.25">
      <c r="A1758" s="321">
        <v>2823406</v>
      </c>
      <c r="B1758" s="320" t="s">
        <v>3273</v>
      </c>
      <c r="C1758" s="321">
        <v>2823406</v>
      </c>
    </row>
    <row r="1759" spans="1:3" ht="22.5" x14ac:dyDescent="0.25">
      <c r="A1759" s="321">
        <v>2823407</v>
      </c>
      <c r="B1759" s="320" t="s">
        <v>3274</v>
      </c>
      <c r="C1759" s="321">
        <v>2823407</v>
      </c>
    </row>
    <row r="1760" spans="1:3" ht="22.5" x14ac:dyDescent="0.25">
      <c r="A1760" s="321">
        <v>2823408</v>
      </c>
      <c r="B1760" s="320" t="s">
        <v>3275</v>
      </c>
      <c r="C1760" s="321">
        <v>2823408</v>
      </c>
    </row>
    <row r="1761" spans="1:3" x14ac:dyDescent="0.25">
      <c r="A1761" s="321">
        <v>2823409</v>
      </c>
      <c r="B1761" s="320" t="s">
        <v>3276</v>
      </c>
      <c r="C1761" s="321">
        <v>2823409</v>
      </c>
    </row>
    <row r="1762" spans="1:3" x14ac:dyDescent="0.25">
      <c r="A1762" s="321">
        <v>2823410</v>
      </c>
      <c r="B1762" s="320" t="s">
        <v>3277</v>
      </c>
      <c r="C1762" s="321">
        <v>2823410</v>
      </c>
    </row>
    <row r="1763" spans="1:3" ht="22.5" x14ac:dyDescent="0.25">
      <c r="A1763" s="321">
        <v>2823411</v>
      </c>
      <c r="B1763" s="320" t="s">
        <v>3278</v>
      </c>
      <c r="C1763" s="321">
        <v>2823411</v>
      </c>
    </row>
    <row r="1764" spans="1:3" ht="22.5" x14ac:dyDescent="0.25">
      <c r="A1764" s="321">
        <v>2823412</v>
      </c>
      <c r="B1764" s="320" t="s">
        <v>3279</v>
      </c>
      <c r="C1764" s="321">
        <v>2823412</v>
      </c>
    </row>
    <row r="1765" spans="1:3" x14ac:dyDescent="0.25">
      <c r="A1765" s="321">
        <v>2823413</v>
      </c>
      <c r="B1765" s="320" t="s">
        <v>3280</v>
      </c>
      <c r="C1765" s="321">
        <v>2823413</v>
      </c>
    </row>
    <row r="1766" spans="1:3" x14ac:dyDescent="0.25">
      <c r="A1766" s="321">
        <v>2823414</v>
      </c>
      <c r="B1766" s="320" t="s">
        <v>3281</v>
      </c>
      <c r="C1766" s="321">
        <v>2823414</v>
      </c>
    </row>
    <row r="1767" spans="1:3" x14ac:dyDescent="0.25">
      <c r="A1767" s="321">
        <v>2823415</v>
      </c>
      <c r="B1767" s="320" t="s">
        <v>3282</v>
      </c>
      <c r="C1767" s="321">
        <v>2823415</v>
      </c>
    </row>
    <row r="1768" spans="1:3" x14ac:dyDescent="0.25">
      <c r="A1768" s="321">
        <v>2823501</v>
      </c>
      <c r="B1768" s="320" t="s">
        <v>3283</v>
      </c>
      <c r="C1768" s="321">
        <v>2823501</v>
      </c>
    </row>
    <row r="1769" spans="1:3" x14ac:dyDescent="0.25">
      <c r="A1769" s="321">
        <v>2823599</v>
      </c>
      <c r="B1769" s="320" t="s">
        <v>3284</v>
      </c>
      <c r="C1769" s="321">
        <v>2823599</v>
      </c>
    </row>
    <row r="1770" spans="1:3" x14ac:dyDescent="0.25">
      <c r="A1770" s="321">
        <v>2823601</v>
      </c>
      <c r="B1770" s="320" t="s">
        <v>3285</v>
      </c>
      <c r="C1770" s="321">
        <v>2823601</v>
      </c>
    </row>
    <row r="1771" spans="1:3" x14ac:dyDescent="0.25">
      <c r="A1771" s="321">
        <v>2823602</v>
      </c>
      <c r="B1771" s="320" t="s">
        <v>3286</v>
      </c>
      <c r="C1771" s="321">
        <v>2823602</v>
      </c>
    </row>
    <row r="1772" spans="1:3" x14ac:dyDescent="0.25">
      <c r="A1772" s="321">
        <v>2823603</v>
      </c>
      <c r="B1772" s="320" t="s">
        <v>3287</v>
      </c>
      <c r="C1772" s="321">
        <v>2823603</v>
      </c>
    </row>
    <row r="1773" spans="1:3" x14ac:dyDescent="0.25">
      <c r="A1773" s="321">
        <v>2823604</v>
      </c>
      <c r="B1773" s="320" t="s">
        <v>3288</v>
      </c>
      <c r="C1773" s="321">
        <v>2823604</v>
      </c>
    </row>
    <row r="1774" spans="1:3" x14ac:dyDescent="0.25">
      <c r="A1774" s="321">
        <v>2823605</v>
      </c>
      <c r="B1774" s="320" t="s">
        <v>3289</v>
      </c>
      <c r="C1774" s="321">
        <v>2823605</v>
      </c>
    </row>
    <row r="1775" spans="1:3" x14ac:dyDescent="0.25">
      <c r="A1775" s="321">
        <v>2823606</v>
      </c>
      <c r="B1775" s="320" t="s">
        <v>3290</v>
      </c>
      <c r="C1775" s="321">
        <v>2823606</v>
      </c>
    </row>
    <row r="1776" spans="1:3" x14ac:dyDescent="0.25">
      <c r="A1776" s="321">
        <v>2823607</v>
      </c>
      <c r="B1776" s="320" t="s">
        <v>3291</v>
      </c>
      <c r="C1776" s="321">
        <v>2823607</v>
      </c>
    </row>
    <row r="1777" spans="1:3" x14ac:dyDescent="0.25">
      <c r="A1777" s="321">
        <v>2823608</v>
      </c>
      <c r="B1777" s="320" t="s">
        <v>3292</v>
      </c>
      <c r="C1777" s="321">
        <v>2823608</v>
      </c>
    </row>
    <row r="1778" spans="1:3" x14ac:dyDescent="0.25">
      <c r="A1778" s="321">
        <v>2823609</v>
      </c>
      <c r="B1778" s="320" t="s">
        <v>3293</v>
      </c>
      <c r="C1778" s="321">
        <v>2823609</v>
      </c>
    </row>
    <row r="1779" spans="1:3" x14ac:dyDescent="0.25">
      <c r="A1779" s="321">
        <v>2823610</v>
      </c>
      <c r="B1779" s="320" t="s">
        <v>3294</v>
      </c>
      <c r="C1779" s="321">
        <v>2823610</v>
      </c>
    </row>
    <row r="1780" spans="1:3" x14ac:dyDescent="0.25">
      <c r="A1780" s="321">
        <v>2823611</v>
      </c>
      <c r="B1780" s="320" t="s">
        <v>3295</v>
      </c>
      <c r="C1780" s="321">
        <v>2823611</v>
      </c>
    </row>
    <row r="1781" spans="1:3" x14ac:dyDescent="0.25">
      <c r="A1781" s="321">
        <v>2823612</v>
      </c>
      <c r="B1781" s="320" t="s">
        <v>3296</v>
      </c>
      <c r="C1781" s="321">
        <v>2823612</v>
      </c>
    </row>
    <row r="1782" spans="1:3" x14ac:dyDescent="0.25">
      <c r="A1782" s="321">
        <v>2823613</v>
      </c>
      <c r="B1782" s="320" t="s">
        <v>3297</v>
      </c>
      <c r="C1782" s="321">
        <v>2823613</v>
      </c>
    </row>
    <row r="1783" spans="1:3" ht="22.5" x14ac:dyDescent="0.25">
      <c r="A1783" s="321">
        <v>2823614</v>
      </c>
      <c r="B1783" s="320" t="s">
        <v>3298</v>
      </c>
      <c r="C1783" s="321">
        <v>2823614</v>
      </c>
    </row>
    <row r="1784" spans="1:3" x14ac:dyDescent="0.25">
      <c r="A1784" s="321">
        <v>2823615</v>
      </c>
      <c r="B1784" s="320" t="s">
        <v>3299</v>
      </c>
      <c r="C1784" s="321">
        <v>2823615</v>
      </c>
    </row>
    <row r="1785" spans="1:3" x14ac:dyDescent="0.25">
      <c r="A1785" s="321">
        <v>2823701</v>
      </c>
      <c r="B1785" s="320" t="s">
        <v>3300</v>
      </c>
      <c r="C1785" s="321">
        <v>2823701</v>
      </c>
    </row>
    <row r="1786" spans="1:3" x14ac:dyDescent="0.25">
      <c r="A1786" s="321">
        <v>2823702</v>
      </c>
      <c r="B1786" s="320" t="s">
        <v>3301</v>
      </c>
      <c r="C1786" s="321">
        <v>2823702</v>
      </c>
    </row>
    <row r="1787" spans="1:3" x14ac:dyDescent="0.25">
      <c r="A1787" s="321">
        <v>2823703</v>
      </c>
      <c r="B1787" s="320" t="s">
        <v>3302</v>
      </c>
      <c r="C1787" s="321">
        <v>2823703</v>
      </c>
    </row>
    <row r="1788" spans="1:3" x14ac:dyDescent="0.25">
      <c r="A1788" s="321">
        <v>2823704</v>
      </c>
      <c r="B1788" s="320" t="s">
        <v>3303</v>
      </c>
      <c r="C1788" s="321">
        <v>2823704</v>
      </c>
    </row>
    <row r="1789" spans="1:3" x14ac:dyDescent="0.25">
      <c r="A1789" s="321">
        <v>2823705</v>
      </c>
      <c r="B1789" s="320" t="s">
        <v>3304</v>
      </c>
      <c r="C1789" s="321">
        <v>2823705</v>
      </c>
    </row>
    <row r="1790" spans="1:3" x14ac:dyDescent="0.25">
      <c r="A1790" s="321">
        <v>2823706</v>
      </c>
      <c r="B1790" s="320" t="s">
        <v>3305</v>
      </c>
      <c r="C1790" s="321">
        <v>2823706</v>
      </c>
    </row>
    <row r="1791" spans="1:3" x14ac:dyDescent="0.25">
      <c r="A1791" s="321">
        <v>2823707</v>
      </c>
      <c r="B1791" s="320" t="s">
        <v>3306</v>
      </c>
      <c r="C1791" s="321">
        <v>2823707</v>
      </c>
    </row>
    <row r="1792" spans="1:3" x14ac:dyDescent="0.25">
      <c r="A1792" s="321">
        <v>2823801</v>
      </c>
      <c r="B1792" s="320" t="s">
        <v>3307</v>
      </c>
      <c r="C1792" s="321">
        <v>2823801</v>
      </c>
    </row>
    <row r="1793" spans="1:3" x14ac:dyDescent="0.25">
      <c r="A1793" s="321">
        <v>2823802</v>
      </c>
      <c r="B1793" s="320" t="s">
        <v>3308</v>
      </c>
      <c r="C1793" s="321">
        <v>2823802</v>
      </c>
    </row>
    <row r="1794" spans="1:3" x14ac:dyDescent="0.25">
      <c r="A1794" s="321">
        <v>2823803</v>
      </c>
      <c r="B1794" s="320" t="s">
        <v>3309</v>
      </c>
      <c r="C1794" s="321">
        <v>2823803</v>
      </c>
    </row>
    <row r="1795" spans="1:3" x14ac:dyDescent="0.25">
      <c r="A1795" s="321">
        <v>2823804</v>
      </c>
      <c r="B1795" s="320" t="s">
        <v>3310</v>
      </c>
      <c r="C1795" s="321">
        <v>2823804</v>
      </c>
    </row>
    <row r="1796" spans="1:3" x14ac:dyDescent="0.25">
      <c r="A1796" s="321">
        <v>2823805</v>
      </c>
      <c r="B1796" s="320" t="s">
        <v>3311</v>
      </c>
      <c r="C1796" s="321">
        <v>2823805</v>
      </c>
    </row>
    <row r="1797" spans="1:3" x14ac:dyDescent="0.25">
      <c r="A1797" s="321">
        <v>2823806</v>
      </c>
      <c r="B1797" s="320" t="s">
        <v>3312</v>
      </c>
      <c r="C1797" s="321">
        <v>2823806</v>
      </c>
    </row>
    <row r="1798" spans="1:3" x14ac:dyDescent="0.25">
      <c r="A1798" s="321">
        <v>2823807</v>
      </c>
      <c r="B1798" s="320" t="s">
        <v>3313</v>
      </c>
      <c r="C1798" s="321">
        <v>2823807</v>
      </c>
    </row>
    <row r="1799" spans="1:3" x14ac:dyDescent="0.25">
      <c r="A1799" s="321">
        <v>2823808</v>
      </c>
      <c r="B1799" s="320" t="s">
        <v>3314</v>
      </c>
      <c r="C1799" s="321">
        <v>2823808</v>
      </c>
    </row>
    <row r="1800" spans="1:3" x14ac:dyDescent="0.25">
      <c r="A1800" s="321">
        <v>2823809</v>
      </c>
      <c r="B1800" s="320" t="s">
        <v>3315</v>
      </c>
      <c r="C1800" s="321">
        <v>2823809</v>
      </c>
    </row>
    <row r="1801" spans="1:3" x14ac:dyDescent="0.25">
      <c r="A1801" s="321">
        <v>2823810</v>
      </c>
      <c r="B1801" s="320" t="s">
        <v>3316</v>
      </c>
      <c r="C1801" s="321">
        <v>2823810</v>
      </c>
    </row>
    <row r="1802" spans="1:3" x14ac:dyDescent="0.25">
      <c r="A1802" s="321">
        <v>2823811</v>
      </c>
      <c r="B1802" s="320" t="s">
        <v>3317</v>
      </c>
      <c r="C1802" s="321">
        <v>2823811</v>
      </c>
    </row>
    <row r="1803" spans="1:3" x14ac:dyDescent="0.25">
      <c r="A1803" s="321">
        <v>2823812</v>
      </c>
      <c r="B1803" s="320" t="s">
        <v>3318</v>
      </c>
      <c r="C1803" s="321">
        <v>2823812</v>
      </c>
    </row>
    <row r="1804" spans="1:3" x14ac:dyDescent="0.25">
      <c r="A1804" s="321">
        <v>2823813</v>
      </c>
      <c r="B1804" s="320" t="s">
        <v>3319</v>
      </c>
      <c r="C1804" s="321">
        <v>2823813</v>
      </c>
    </row>
    <row r="1805" spans="1:3" x14ac:dyDescent="0.25">
      <c r="A1805" s="321">
        <v>2823814</v>
      </c>
      <c r="B1805" s="320" t="s">
        <v>3320</v>
      </c>
      <c r="C1805" s="321">
        <v>2823814</v>
      </c>
    </row>
    <row r="1806" spans="1:3" x14ac:dyDescent="0.25">
      <c r="A1806" s="321">
        <v>2824101</v>
      </c>
      <c r="B1806" s="320" t="s">
        <v>3321</v>
      </c>
      <c r="C1806" s="321">
        <v>2824101</v>
      </c>
    </row>
    <row r="1807" spans="1:3" x14ac:dyDescent="0.25">
      <c r="A1807" s="321">
        <v>2824102</v>
      </c>
      <c r="B1807" s="320" t="s">
        <v>3322</v>
      </c>
      <c r="C1807" s="321">
        <v>2824102</v>
      </c>
    </row>
    <row r="1808" spans="1:3" x14ac:dyDescent="0.25">
      <c r="A1808" s="321">
        <v>2824103</v>
      </c>
      <c r="B1808" s="320" t="s">
        <v>3323</v>
      </c>
      <c r="C1808" s="321">
        <v>2824103</v>
      </c>
    </row>
    <row r="1809" spans="1:3" x14ac:dyDescent="0.25">
      <c r="A1809" s="321">
        <v>2824104</v>
      </c>
      <c r="B1809" s="320" t="s">
        <v>3324</v>
      </c>
      <c r="C1809" s="321">
        <v>2824104</v>
      </c>
    </row>
    <row r="1810" spans="1:3" x14ac:dyDescent="0.25">
      <c r="A1810" s="321">
        <v>2824105</v>
      </c>
      <c r="B1810" s="320" t="s">
        <v>3325</v>
      </c>
      <c r="C1810" s="321">
        <v>2824105</v>
      </c>
    </row>
    <row r="1811" spans="1:3" x14ac:dyDescent="0.25">
      <c r="A1811" s="321">
        <v>2824106</v>
      </c>
      <c r="B1811" s="320" t="s">
        <v>3326</v>
      </c>
      <c r="C1811" s="321">
        <v>2824106</v>
      </c>
    </row>
    <row r="1812" spans="1:3" x14ac:dyDescent="0.25">
      <c r="A1812" s="321">
        <v>2824107</v>
      </c>
      <c r="B1812" s="320" t="s">
        <v>3327</v>
      </c>
      <c r="C1812" s="321">
        <v>2824107</v>
      </c>
    </row>
    <row r="1813" spans="1:3" x14ac:dyDescent="0.25">
      <c r="A1813" s="321">
        <v>2824108</v>
      </c>
      <c r="B1813" s="320" t="s">
        <v>3328</v>
      </c>
      <c r="C1813" s="321">
        <v>2824108</v>
      </c>
    </row>
    <row r="1814" spans="1:3" x14ac:dyDescent="0.25">
      <c r="A1814" s="321">
        <v>2824109</v>
      </c>
      <c r="B1814" s="320" t="s">
        <v>3329</v>
      </c>
      <c r="C1814" s="321">
        <v>2824109</v>
      </c>
    </row>
    <row r="1815" spans="1:3" x14ac:dyDescent="0.25">
      <c r="A1815" s="321">
        <v>2824110</v>
      </c>
      <c r="B1815" s="320" t="s">
        <v>3330</v>
      </c>
      <c r="C1815" s="321">
        <v>2824110</v>
      </c>
    </row>
    <row r="1816" spans="1:3" x14ac:dyDescent="0.25">
      <c r="A1816" s="321">
        <v>2824198</v>
      </c>
      <c r="B1816" s="320" t="s">
        <v>3331</v>
      </c>
      <c r="C1816" s="321">
        <v>2824198</v>
      </c>
    </row>
    <row r="1817" spans="1:3" x14ac:dyDescent="0.25">
      <c r="A1817" s="321">
        <v>2824199</v>
      </c>
      <c r="B1817" s="320" t="s">
        <v>3332</v>
      </c>
      <c r="C1817" s="321">
        <v>2824199</v>
      </c>
    </row>
    <row r="1818" spans="1:3" x14ac:dyDescent="0.25">
      <c r="A1818" s="321">
        <v>2824201</v>
      </c>
      <c r="B1818" s="320" t="s">
        <v>3333</v>
      </c>
      <c r="C1818" s="321">
        <v>2824201</v>
      </c>
    </row>
    <row r="1819" spans="1:3" x14ac:dyDescent="0.25">
      <c r="A1819" s="321">
        <v>2824202</v>
      </c>
      <c r="B1819" s="320" t="s">
        <v>3334</v>
      </c>
      <c r="C1819" s="321">
        <v>2824202</v>
      </c>
    </row>
    <row r="1820" spans="1:3" x14ac:dyDescent="0.25">
      <c r="A1820" s="321">
        <v>2824301</v>
      </c>
      <c r="B1820" s="320" t="s">
        <v>3335</v>
      </c>
      <c r="C1820" s="321">
        <v>2824301</v>
      </c>
    </row>
    <row r="1821" spans="1:3" x14ac:dyDescent="0.25">
      <c r="A1821" s="321">
        <v>2824302</v>
      </c>
      <c r="B1821" s="320" t="s">
        <v>3336</v>
      </c>
      <c r="C1821" s="321">
        <v>2824302</v>
      </c>
    </row>
    <row r="1822" spans="1:3" x14ac:dyDescent="0.25">
      <c r="A1822" s="321">
        <v>2824303</v>
      </c>
      <c r="B1822" s="320" t="s">
        <v>3337</v>
      </c>
      <c r="C1822" s="321">
        <v>2824303</v>
      </c>
    </row>
    <row r="1823" spans="1:3" x14ac:dyDescent="0.25">
      <c r="A1823" s="321">
        <v>2824304</v>
      </c>
      <c r="B1823" s="320" t="s">
        <v>3338</v>
      </c>
      <c r="C1823" s="321">
        <v>2824304</v>
      </c>
    </row>
    <row r="1824" spans="1:3" x14ac:dyDescent="0.25">
      <c r="A1824" s="321">
        <v>2824401</v>
      </c>
      <c r="B1824" s="320" t="s">
        <v>3339</v>
      </c>
      <c r="C1824" s="321">
        <v>2824401</v>
      </c>
    </row>
    <row r="1825" spans="1:3" x14ac:dyDescent="0.25">
      <c r="A1825" s="321">
        <v>2825001</v>
      </c>
      <c r="B1825" s="320" t="s">
        <v>3340</v>
      </c>
      <c r="C1825" s="321">
        <v>2825001</v>
      </c>
    </row>
    <row r="1826" spans="1:3" x14ac:dyDescent="0.25">
      <c r="A1826" s="321">
        <v>2825002</v>
      </c>
      <c r="B1826" s="320" t="s">
        <v>3341</v>
      </c>
      <c r="C1826" s="321">
        <v>2825002</v>
      </c>
    </row>
    <row r="1827" spans="1:3" x14ac:dyDescent="0.25">
      <c r="A1827" s="321">
        <v>2825003</v>
      </c>
      <c r="B1827" s="320" t="s">
        <v>3342</v>
      </c>
      <c r="C1827" s="321">
        <v>2825003</v>
      </c>
    </row>
    <row r="1828" spans="1:3" x14ac:dyDescent="0.25">
      <c r="A1828" s="321">
        <v>2825004</v>
      </c>
      <c r="B1828" s="320" t="s">
        <v>3343</v>
      </c>
      <c r="C1828" s="321">
        <v>2825004</v>
      </c>
    </row>
    <row r="1829" spans="1:3" ht="22.5" x14ac:dyDescent="0.25">
      <c r="A1829" s="321">
        <v>2826101</v>
      </c>
      <c r="B1829" s="320" t="s">
        <v>3344</v>
      </c>
      <c r="C1829" s="321">
        <v>2826101</v>
      </c>
    </row>
    <row r="1830" spans="1:3" x14ac:dyDescent="0.25">
      <c r="A1830" s="321">
        <v>2826102</v>
      </c>
      <c r="B1830" s="320" t="s">
        <v>3345</v>
      </c>
      <c r="C1830" s="321">
        <v>2826102</v>
      </c>
    </row>
    <row r="1831" spans="1:3" x14ac:dyDescent="0.25">
      <c r="A1831" s="321">
        <v>2826201</v>
      </c>
      <c r="B1831" s="320" t="s">
        <v>3346</v>
      </c>
      <c r="C1831" s="321">
        <v>2826201</v>
      </c>
    </row>
    <row r="1832" spans="1:3" x14ac:dyDescent="0.25">
      <c r="A1832" s="321">
        <v>2826202</v>
      </c>
      <c r="B1832" s="320" t="s">
        <v>3347</v>
      </c>
      <c r="C1832" s="321">
        <v>2826202</v>
      </c>
    </row>
    <row r="1833" spans="1:3" x14ac:dyDescent="0.25">
      <c r="A1833" s="321">
        <v>2826203</v>
      </c>
      <c r="B1833" s="320" t="s">
        <v>3348</v>
      </c>
      <c r="C1833" s="321">
        <v>2826203</v>
      </c>
    </row>
    <row r="1834" spans="1:3" x14ac:dyDescent="0.25">
      <c r="A1834" s="321">
        <v>2826204</v>
      </c>
      <c r="B1834" s="320" t="s">
        <v>3349</v>
      </c>
      <c r="C1834" s="321">
        <v>2826204</v>
      </c>
    </row>
    <row r="1835" spans="1:3" x14ac:dyDescent="0.25">
      <c r="A1835" s="321">
        <v>2826205</v>
      </c>
      <c r="B1835" s="320" t="s">
        <v>3350</v>
      </c>
      <c r="C1835" s="321">
        <v>2826205</v>
      </c>
    </row>
    <row r="1836" spans="1:3" x14ac:dyDescent="0.25">
      <c r="A1836" s="321">
        <v>2826206</v>
      </c>
      <c r="B1836" s="320" t="s">
        <v>3351</v>
      </c>
      <c r="C1836" s="321">
        <v>2826206</v>
      </c>
    </row>
    <row r="1837" spans="1:3" x14ac:dyDescent="0.25">
      <c r="A1837" s="321">
        <v>2826207</v>
      </c>
      <c r="B1837" s="320" t="s">
        <v>3352</v>
      </c>
      <c r="C1837" s="321">
        <v>2826207</v>
      </c>
    </row>
    <row r="1838" spans="1:3" ht="67.5" x14ac:dyDescent="0.25">
      <c r="A1838" s="321">
        <v>28269</v>
      </c>
      <c r="B1838" s="320" t="s">
        <v>3353</v>
      </c>
      <c r="C1838" s="321">
        <v>28269</v>
      </c>
    </row>
    <row r="1839" spans="1:3" x14ac:dyDescent="0.25">
      <c r="A1839" s="321">
        <v>2831001</v>
      </c>
      <c r="B1839" s="320" t="s">
        <v>3354</v>
      </c>
      <c r="C1839" s="321">
        <v>2831001</v>
      </c>
    </row>
    <row r="1840" spans="1:3" x14ac:dyDescent="0.25">
      <c r="A1840" s="321">
        <v>2831002</v>
      </c>
      <c r="B1840" s="320" t="s">
        <v>3355</v>
      </c>
      <c r="C1840" s="321">
        <v>2831002</v>
      </c>
    </row>
    <row r="1841" spans="1:3" x14ac:dyDescent="0.25">
      <c r="A1841" s="321">
        <v>2831003</v>
      </c>
      <c r="B1841" s="320" t="s">
        <v>3356</v>
      </c>
      <c r="C1841" s="321">
        <v>2831003</v>
      </c>
    </row>
    <row r="1842" spans="1:3" x14ac:dyDescent="0.25">
      <c r="A1842" s="321">
        <v>2831004</v>
      </c>
      <c r="B1842" s="320" t="s">
        <v>3357</v>
      </c>
      <c r="C1842" s="321">
        <v>2831004</v>
      </c>
    </row>
    <row r="1843" spans="1:3" x14ac:dyDescent="0.25">
      <c r="A1843" s="321">
        <v>2831005</v>
      </c>
      <c r="B1843" s="320" t="s">
        <v>3358</v>
      </c>
      <c r="C1843" s="321">
        <v>2831005</v>
      </c>
    </row>
    <row r="1844" spans="1:3" x14ac:dyDescent="0.25">
      <c r="A1844" s="321">
        <v>2831006</v>
      </c>
      <c r="B1844" s="320" t="s">
        <v>3359</v>
      </c>
      <c r="C1844" s="321">
        <v>2831006</v>
      </c>
    </row>
    <row r="1845" spans="1:3" x14ac:dyDescent="0.25">
      <c r="A1845" s="321">
        <v>2831007</v>
      </c>
      <c r="B1845" s="320" t="s">
        <v>3360</v>
      </c>
      <c r="C1845" s="321">
        <v>2831007</v>
      </c>
    </row>
    <row r="1846" spans="1:3" x14ac:dyDescent="0.25">
      <c r="A1846" s="321">
        <v>2831099</v>
      </c>
      <c r="B1846" s="320" t="s">
        <v>3361</v>
      </c>
      <c r="C1846" s="321">
        <v>2831099</v>
      </c>
    </row>
    <row r="1847" spans="1:3" x14ac:dyDescent="0.25">
      <c r="A1847" s="321">
        <v>2832001</v>
      </c>
      <c r="B1847" s="320" t="s">
        <v>3362</v>
      </c>
      <c r="C1847" s="321">
        <v>2832001</v>
      </c>
    </row>
    <row r="1848" spans="1:3" x14ac:dyDescent="0.25">
      <c r="A1848" s="321">
        <v>2832002</v>
      </c>
      <c r="B1848" s="320" t="s">
        <v>3363</v>
      </c>
      <c r="C1848" s="321">
        <v>2832002</v>
      </c>
    </row>
    <row r="1849" spans="1:3" x14ac:dyDescent="0.25">
      <c r="A1849" s="321">
        <v>2832003</v>
      </c>
      <c r="B1849" s="320" t="s">
        <v>3364</v>
      </c>
      <c r="C1849" s="321">
        <v>2832003</v>
      </c>
    </row>
    <row r="1850" spans="1:3" x14ac:dyDescent="0.25">
      <c r="A1850" s="321">
        <v>2832004</v>
      </c>
      <c r="B1850" s="320" t="s">
        <v>3365</v>
      </c>
      <c r="C1850" s="321">
        <v>2832004</v>
      </c>
    </row>
    <row r="1851" spans="1:3" x14ac:dyDescent="0.25">
      <c r="A1851" s="321">
        <v>2832005</v>
      </c>
      <c r="B1851" s="320" t="s">
        <v>3366</v>
      </c>
      <c r="C1851" s="321">
        <v>2832005</v>
      </c>
    </row>
    <row r="1852" spans="1:3" x14ac:dyDescent="0.25">
      <c r="A1852" s="321">
        <v>2832099</v>
      </c>
      <c r="B1852" s="320" t="s">
        <v>3367</v>
      </c>
      <c r="C1852" s="321">
        <v>2832099</v>
      </c>
    </row>
    <row r="1853" spans="1:3" x14ac:dyDescent="0.25">
      <c r="A1853" s="321">
        <v>2833001</v>
      </c>
      <c r="B1853" s="320" t="s">
        <v>3368</v>
      </c>
      <c r="C1853" s="321">
        <v>2833001</v>
      </c>
    </row>
    <row r="1854" spans="1:3" x14ac:dyDescent="0.25">
      <c r="A1854" s="321">
        <v>2911001</v>
      </c>
      <c r="B1854" s="320" t="s">
        <v>3369</v>
      </c>
      <c r="C1854" s="321">
        <v>2911001</v>
      </c>
    </row>
    <row r="1855" spans="1:3" x14ac:dyDescent="0.25">
      <c r="A1855" s="321">
        <v>2911002</v>
      </c>
      <c r="B1855" s="320" t="s">
        <v>3370</v>
      </c>
      <c r="C1855" s="321">
        <v>2911002</v>
      </c>
    </row>
    <row r="1856" spans="1:3" x14ac:dyDescent="0.25">
      <c r="A1856" s="321">
        <v>2911003</v>
      </c>
      <c r="B1856" s="320" t="s">
        <v>3371</v>
      </c>
      <c r="C1856" s="321">
        <v>2911003</v>
      </c>
    </row>
    <row r="1857" spans="1:3" x14ac:dyDescent="0.25">
      <c r="A1857" s="321">
        <v>2911004</v>
      </c>
      <c r="B1857" s="320" t="s">
        <v>3372</v>
      </c>
      <c r="C1857" s="321">
        <v>2911004</v>
      </c>
    </row>
    <row r="1858" spans="1:3" x14ac:dyDescent="0.25">
      <c r="A1858" s="321">
        <v>2912001</v>
      </c>
      <c r="B1858" s="320" t="s">
        <v>3373</v>
      </c>
      <c r="C1858" s="321">
        <v>2912001</v>
      </c>
    </row>
    <row r="1859" spans="1:3" x14ac:dyDescent="0.25">
      <c r="A1859" s="321">
        <v>2912002</v>
      </c>
      <c r="B1859" s="320" t="s">
        <v>3374</v>
      </c>
      <c r="C1859" s="321">
        <v>2912002</v>
      </c>
    </row>
    <row r="1860" spans="1:3" x14ac:dyDescent="0.25">
      <c r="A1860" s="321">
        <v>2912003</v>
      </c>
      <c r="B1860" s="320" t="s">
        <v>3375</v>
      </c>
      <c r="C1860" s="321">
        <v>2912003</v>
      </c>
    </row>
    <row r="1861" spans="1:3" x14ac:dyDescent="0.25">
      <c r="A1861" s="321">
        <v>2912004</v>
      </c>
      <c r="B1861" s="320" t="s">
        <v>3376</v>
      </c>
      <c r="C1861" s="321">
        <v>2912004</v>
      </c>
    </row>
    <row r="1862" spans="1:3" x14ac:dyDescent="0.25">
      <c r="A1862" s="321">
        <v>2912005</v>
      </c>
      <c r="B1862" s="320" t="s">
        <v>3377</v>
      </c>
      <c r="C1862" s="321">
        <v>2912005</v>
      </c>
    </row>
    <row r="1863" spans="1:3" x14ac:dyDescent="0.25">
      <c r="A1863" s="321">
        <v>2912006</v>
      </c>
      <c r="B1863" s="320" t="s">
        <v>3378</v>
      </c>
      <c r="C1863" s="321">
        <v>2912006</v>
      </c>
    </row>
    <row r="1864" spans="1:3" x14ac:dyDescent="0.25">
      <c r="A1864" s="321">
        <v>2913001</v>
      </c>
      <c r="B1864" s="320" t="s">
        <v>3379</v>
      </c>
      <c r="C1864" s="321">
        <v>2913001</v>
      </c>
    </row>
    <row r="1865" spans="1:3" x14ac:dyDescent="0.25">
      <c r="A1865" s="321">
        <v>2913002</v>
      </c>
      <c r="B1865" s="320" t="s">
        <v>3380</v>
      </c>
      <c r="C1865" s="321">
        <v>2913002</v>
      </c>
    </row>
    <row r="1866" spans="1:3" x14ac:dyDescent="0.25">
      <c r="A1866" s="321">
        <v>2913003</v>
      </c>
      <c r="B1866" s="320" t="s">
        <v>3381</v>
      </c>
      <c r="C1866" s="321">
        <v>2913003</v>
      </c>
    </row>
    <row r="1867" spans="1:3" x14ac:dyDescent="0.25">
      <c r="A1867" s="321">
        <v>2913004</v>
      </c>
      <c r="B1867" s="320" t="s">
        <v>3382</v>
      </c>
      <c r="C1867" s="321">
        <v>2913004</v>
      </c>
    </row>
    <row r="1868" spans="1:3" x14ac:dyDescent="0.25">
      <c r="A1868" s="321">
        <v>2913005</v>
      </c>
      <c r="B1868" s="320" t="s">
        <v>3383</v>
      </c>
      <c r="C1868" s="321">
        <v>2913005</v>
      </c>
    </row>
    <row r="1869" spans="1:3" x14ac:dyDescent="0.25">
      <c r="A1869" s="321">
        <v>2921101</v>
      </c>
      <c r="B1869" s="320" t="s">
        <v>3384</v>
      </c>
      <c r="C1869" s="321">
        <v>2921101</v>
      </c>
    </row>
    <row r="1870" spans="1:3" x14ac:dyDescent="0.25">
      <c r="A1870" s="321">
        <v>2921102</v>
      </c>
      <c r="B1870" s="320" t="s">
        <v>3385</v>
      </c>
      <c r="C1870" s="321">
        <v>2921102</v>
      </c>
    </row>
    <row r="1871" spans="1:3" x14ac:dyDescent="0.25">
      <c r="A1871" s="321">
        <v>2921103</v>
      </c>
      <c r="B1871" s="320" t="s">
        <v>3386</v>
      </c>
      <c r="C1871" s="321">
        <v>2921103</v>
      </c>
    </row>
    <row r="1872" spans="1:3" x14ac:dyDescent="0.25">
      <c r="A1872" s="321">
        <v>2921104</v>
      </c>
      <c r="B1872" s="320" t="s">
        <v>3387</v>
      </c>
      <c r="C1872" s="321">
        <v>2921104</v>
      </c>
    </row>
    <row r="1873" spans="1:3" x14ac:dyDescent="0.25">
      <c r="A1873" s="321">
        <v>2921105</v>
      </c>
      <c r="B1873" s="320" t="s">
        <v>3388</v>
      </c>
      <c r="C1873" s="321">
        <v>2921105</v>
      </c>
    </row>
    <row r="1874" spans="1:3" ht="22.5" x14ac:dyDescent="0.25">
      <c r="A1874" s="321">
        <v>2921201</v>
      </c>
      <c r="B1874" s="320" t="s">
        <v>3389</v>
      </c>
      <c r="C1874" s="321">
        <v>2921201</v>
      </c>
    </row>
    <row r="1875" spans="1:3" x14ac:dyDescent="0.25">
      <c r="A1875" s="321">
        <v>2921202</v>
      </c>
      <c r="B1875" s="320" t="s">
        <v>3390</v>
      </c>
      <c r="C1875" s="321">
        <v>2921202</v>
      </c>
    </row>
    <row r="1876" spans="1:3" x14ac:dyDescent="0.25">
      <c r="A1876" s="321">
        <v>2922101</v>
      </c>
      <c r="B1876" s="320" t="s">
        <v>3391</v>
      </c>
      <c r="C1876" s="321">
        <v>2922101</v>
      </c>
    </row>
    <row r="1877" spans="1:3" x14ac:dyDescent="0.25">
      <c r="A1877" s="321">
        <v>2922102</v>
      </c>
      <c r="B1877" s="320" t="s">
        <v>3392</v>
      </c>
      <c r="C1877" s="321">
        <v>2922102</v>
      </c>
    </row>
    <row r="1878" spans="1:3" x14ac:dyDescent="0.25">
      <c r="A1878" s="321">
        <v>2922103</v>
      </c>
      <c r="B1878" s="320" t="s">
        <v>3393</v>
      </c>
      <c r="C1878" s="321">
        <v>2922103</v>
      </c>
    </row>
    <row r="1879" spans="1:3" x14ac:dyDescent="0.25">
      <c r="A1879" s="321">
        <v>2922104</v>
      </c>
      <c r="B1879" s="320" t="s">
        <v>3394</v>
      </c>
      <c r="C1879" s="321">
        <v>2922104</v>
      </c>
    </row>
    <row r="1880" spans="1:3" x14ac:dyDescent="0.25">
      <c r="A1880" s="321">
        <v>2922105</v>
      </c>
      <c r="B1880" s="320" t="s">
        <v>3395</v>
      </c>
      <c r="C1880" s="321">
        <v>2922105</v>
      </c>
    </row>
    <row r="1881" spans="1:3" x14ac:dyDescent="0.25">
      <c r="A1881" s="321">
        <v>2922106</v>
      </c>
      <c r="B1881" s="320" t="s">
        <v>3396</v>
      </c>
      <c r="C1881" s="321">
        <v>2922106</v>
      </c>
    </row>
    <row r="1882" spans="1:3" x14ac:dyDescent="0.25">
      <c r="A1882" s="321">
        <v>2922107</v>
      </c>
      <c r="B1882" s="320" t="s">
        <v>3397</v>
      </c>
      <c r="C1882" s="321">
        <v>2922107</v>
      </c>
    </row>
    <row r="1883" spans="1:3" x14ac:dyDescent="0.25">
      <c r="A1883" s="321">
        <v>2922108</v>
      </c>
      <c r="B1883" s="320" t="s">
        <v>3398</v>
      </c>
      <c r="C1883" s="321">
        <v>2922108</v>
      </c>
    </row>
    <row r="1884" spans="1:3" x14ac:dyDescent="0.25">
      <c r="A1884" s="321">
        <v>2922109</v>
      </c>
      <c r="B1884" s="320" t="s">
        <v>3399</v>
      </c>
      <c r="C1884" s="321">
        <v>2922109</v>
      </c>
    </row>
    <row r="1885" spans="1:3" x14ac:dyDescent="0.25">
      <c r="A1885" s="321">
        <v>2922110</v>
      </c>
      <c r="B1885" s="320" t="s">
        <v>3400</v>
      </c>
      <c r="C1885" s="321">
        <v>2922110</v>
      </c>
    </row>
    <row r="1886" spans="1:3" x14ac:dyDescent="0.25">
      <c r="A1886" s="321">
        <v>2922111</v>
      </c>
      <c r="B1886" s="320" t="s">
        <v>3401</v>
      </c>
      <c r="C1886" s="321">
        <v>2922111</v>
      </c>
    </row>
    <row r="1887" spans="1:3" x14ac:dyDescent="0.25">
      <c r="A1887" s="321">
        <v>2922112</v>
      </c>
      <c r="B1887" s="320" t="s">
        <v>3402</v>
      </c>
      <c r="C1887" s="321">
        <v>2922112</v>
      </c>
    </row>
    <row r="1888" spans="1:3" x14ac:dyDescent="0.25">
      <c r="A1888" s="321">
        <v>2922113</v>
      </c>
      <c r="B1888" s="320" t="s">
        <v>3403</v>
      </c>
      <c r="C1888" s="321">
        <v>2922113</v>
      </c>
    </row>
    <row r="1889" spans="1:3" x14ac:dyDescent="0.25">
      <c r="A1889" s="321">
        <v>2922114</v>
      </c>
      <c r="B1889" s="320" t="s">
        <v>3404</v>
      </c>
      <c r="C1889" s="321">
        <v>2922114</v>
      </c>
    </row>
    <row r="1890" spans="1:3" ht="22.5" x14ac:dyDescent="0.25">
      <c r="A1890" s="321">
        <v>2922115</v>
      </c>
      <c r="B1890" s="320" t="s">
        <v>3405</v>
      </c>
      <c r="C1890" s="321">
        <v>2922115</v>
      </c>
    </row>
    <row r="1891" spans="1:3" x14ac:dyDescent="0.25">
      <c r="A1891" s="321">
        <v>2922201</v>
      </c>
      <c r="B1891" s="320" t="s">
        <v>3406</v>
      </c>
      <c r="C1891" s="321">
        <v>2922201</v>
      </c>
    </row>
    <row r="1892" spans="1:3" ht="22.5" x14ac:dyDescent="0.25">
      <c r="A1892" s="321">
        <v>2922202</v>
      </c>
      <c r="B1892" s="320" t="s">
        <v>3407</v>
      </c>
      <c r="C1892" s="321">
        <v>2922202</v>
      </c>
    </row>
    <row r="1893" spans="1:3" x14ac:dyDescent="0.25">
      <c r="A1893" s="321">
        <v>2922203</v>
      </c>
      <c r="B1893" s="320" t="s">
        <v>3408</v>
      </c>
      <c r="C1893" s="321">
        <v>2922203</v>
      </c>
    </row>
    <row r="1894" spans="1:3" x14ac:dyDescent="0.25">
      <c r="A1894" s="321">
        <v>2922204</v>
      </c>
      <c r="B1894" s="320" t="s">
        <v>3409</v>
      </c>
      <c r="C1894" s="321">
        <v>2922204</v>
      </c>
    </row>
    <row r="1895" spans="1:3" x14ac:dyDescent="0.25">
      <c r="A1895" s="321">
        <v>2922205</v>
      </c>
      <c r="B1895" s="320" t="s">
        <v>3410</v>
      </c>
      <c r="C1895" s="321">
        <v>2922205</v>
      </c>
    </row>
    <row r="1896" spans="1:3" x14ac:dyDescent="0.25">
      <c r="A1896" s="321">
        <v>2922206</v>
      </c>
      <c r="B1896" s="320" t="s">
        <v>3411</v>
      </c>
      <c r="C1896" s="321">
        <v>2922206</v>
      </c>
    </row>
    <row r="1897" spans="1:3" x14ac:dyDescent="0.25">
      <c r="A1897" s="321">
        <v>2922207</v>
      </c>
      <c r="B1897" s="320" t="s">
        <v>3412</v>
      </c>
      <c r="C1897" s="321">
        <v>2922207</v>
      </c>
    </row>
    <row r="1898" spans="1:3" x14ac:dyDescent="0.25">
      <c r="A1898" s="321">
        <v>2922208</v>
      </c>
      <c r="B1898" s="320" t="s">
        <v>3413</v>
      </c>
      <c r="C1898" s="321">
        <v>2922208</v>
      </c>
    </row>
    <row r="1899" spans="1:3" x14ac:dyDescent="0.25">
      <c r="A1899" s="321">
        <v>2922209</v>
      </c>
      <c r="B1899" s="320" t="s">
        <v>3414</v>
      </c>
      <c r="C1899" s="321">
        <v>2922209</v>
      </c>
    </row>
    <row r="1900" spans="1:3" x14ac:dyDescent="0.25">
      <c r="A1900" s="321">
        <v>2922210</v>
      </c>
      <c r="B1900" s="320" t="s">
        <v>3415</v>
      </c>
      <c r="C1900" s="321">
        <v>2922210</v>
      </c>
    </row>
    <row r="1901" spans="1:3" x14ac:dyDescent="0.25">
      <c r="A1901" s="321">
        <v>2922211</v>
      </c>
      <c r="B1901" s="320" t="s">
        <v>3416</v>
      </c>
      <c r="C1901" s="321">
        <v>2922211</v>
      </c>
    </row>
    <row r="1902" spans="1:3" x14ac:dyDescent="0.25">
      <c r="A1902" s="321">
        <v>2922212</v>
      </c>
      <c r="B1902" s="320" t="s">
        <v>3417</v>
      </c>
      <c r="C1902" s="321">
        <v>2922212</v>
      </c>
    </row>
    <row r="1903" spans="1:3" ht="22.5" x14ac:dyDescent="0.25">
      <c r="A1903" s="321">
        <v>2922213</v>
      </c>
      <c r="B1903" s="320" t="s">
        <v>3418</v>
      </c>
      <c r="C1903" s="321">
        <v>2922213</v>
      </c>
    </row>
    <row r="1904" spans="1:3" ht="22.5" x14ac:dyDescent="0.25">
      <c r="A1904" s="321">
        <v>2922214</v>
      </c>
      <c r="B1904" s="320" t="s">
        <v>3419</v>
      </c>
      <c r="C1904" s="321">
        <v>2922214</v>
      </c>
    </row>
    <row r="1905" spans="1:3" x14ac:dyDescent="0.25">
      <c r="A1905" s="321">
        <v>2922215</v>
      </c>
      <c r="B1905" s="320" t="s">
        <v>3420</v>
      </c>
      <c r="C1905" s="321">
        <v>2922215</v>
      </c>
    </row>
    <row r="1906" spans="1:3" ht="22.5" x14ac:dyDescent="0.25">
      <c r="A1906" s="321">
        <v>2922216</v>
      </c>
      <c r="B1906" s="320" t="s">
        <v>3421</v>
      </c>
      <c r="C1906" s="321">
        <v>2922216</v>
      </c>
    </row>
    <row r="1907" spans="1:3" x14ac:dyDescent="0.25">
      <c r="A1907" s="321">
        <v>2922217</v>
      </c>
      <c r="B1907" s="320" t="s">
        <v>3422</v>
      </c>
      <c r="C1907" s="321">
        <v>2922217</v>
      </c>
    </row>
    <row r="1908" spans="1:3" x14ac:dyDescent="0.25">
      <c r="A1908" s="321">
        <v>2922218</v>
      </c>
      <c r="B1908" s="320" t="s">
        <v>3423</v>
      </c>
      <c r="C1908" s="321">
        <v>2922218</v>
      </c>
    </row>
    <row r="1909" spans="1:3" x14ac:dyDescent="0.25">
      <c r="A1909" s="321">
        <v>2922219</v>
      </c>
      <c r="B1909" s="320" t="s">
        <v>3424</v>
      </c>
      <c r="C1909" s="321">
        <v>2922219</v>
      </c>
    </row>
    <row r="1910" spans="1:3" x14ac:dyDescent="0.25">
      <c r="A1910" s="321">
        <v>2922220</v>
      </c>
      <c r="B1910" s="320" t="s">
        <v>3425</v>
      </c>
      <c r="C1910" s="321">
        <v>2922220</v>
      </c>
    </row>
    <row r="1911" spans="1:3" x14ac:dyDescent="0.25">
      <c r="A1911" s="321">
        <v>2922221</v>
      </c>
      <c r="B1911" s="320" t="s">
        <v>3426</v>
      </c>
      <c r="C1911" s="321">
        <v>2922221</v>
      </c>
    </row>
    <row r="1912" spans="1:3" ht="22.5" x14ac:dyDescent="0.25">
      <c r="A1912" s="321">
        <v>2922222</v>
      </c>
      <c r="B1912" s="320" t="s">
        <v>3427</v>
      </c>
      <c r="C1912" s="321">
        <v>2922222</v>
      </c>
    </row>
    <row r="1913" spans="1:3" x14ac:dyDescent="0.25">
      <c r="A1913" s="321">
        <v>2923101</v>
      </c>
      <c r="B1913" s="320" t="s">
        <v>3428</v>
      </c>
      <c r="C1913" s="321">
        <v>2923101</v>
      </c>
    </row>
    <row r="1914" spans="1:3" x14ac:dyDescent="0.25">
      <c r="A1914" s="321">
        <v>2923901</v>
      </c>
      <c r="B1914" s="320" t="s">
        <v>3429</v>
      </c>
      <c r="C1914" s="321">
        <v>2923901</v>
      </c>
    </row>
    <row r="1915" spans="1:3" x14ac:dyDescent="0.25">
      <c r="A1915" s="321">
        <v>2929001</v>
      </c>
      <c r="B1915" s="320" t="s">
        <v>3430</v>
      </c>
      <c r="C1915" s="321">
        <v>2929001</v>
      </c>
    </row>
    <row r="1916" spans="1:3" x14ac:dyDescent="0.25">
      <c r="A1916" s="321">
        <v>2929002</v>
      </c>
      <c r="B1916" s="320" t="s">
        <v>3431</v>
      </c>
      <c r="C1916" s="321">
        <v>2929002</v>
      </c>
    </row>
    <row r="1917" spans="1:3" x14ac:dyDescent="0.25">
      <c r="A1917" s="321">
        <v>2929003</v>
      </c>
      <c r="B1917" s="320" t="s">
        <v>3432</v>
      </c>
      <c r="C1917" s="321">
        <v>2929003</v>
      </c>
    </row>
    <row r="1918" spans="1:3" x14ac:dyDescent="0.25">
      <c r="A1918" s="321">
        <v>2929004</v>
      </c>
      <c r="B1918" s="320" t="s">
        <v>3433</v>
      </c>
      <c r="C1918" s="321">
        <v>2929004</v>
      </c>
    </row>
    <row r="1919" spans="1:3" x14ac:dyDescent="0.25">
      <c r="A1919" s="321">
        <v>2929005</v>
      </c>
      <c r="B1919" s="320" t="s">
        <v>3434</v>
      </c>
      <c r="C1919" s="321">
        <v>2929005</v>
      </c>
    </row>
    <row r="1920" spans="1:3" x14ac:dyDescent="0.25">
      <c r="A1920" s="321">
        <v>2929006</v>
      </c>
      <c r="B1920" s="320" t="s">
        <v>3435</v>
      </c>
      <c r="C1920" s="321">
        <v>2929006</v>
      </c>
    </row>
    <row r="1921" spans="1:3" x14ac:dyDescent="0.25">
      <c r="A1921" s="321">
        <v>2929007</v>
      </c>
      <c r="B1921" s="320" t="s">
        <v>3436</v>
      </c>
      <c r="C1921" s="321">
        <v>2929007</v>
      </c>
    </row>
    <row r="1922" spans="1:3" x14ac:dyDescent="0.25">
      <c r="A1922" s="321">
        <v>2929008</v>
      </c>
      <c r="B1922" s="320" t="s">
        <v>3437</v>
      </c>
      <c r="C1922" s="321">
        <v>2929008</v>
      </c>
    </row>
    <row r="1923" spans="1:3" x14ac:dyDescent="0.25">
      <c r="A1923" s="321">
        <v>2929009</v>
      </c>
      <c r="B1923" s="320" t="s">
        <v>3438</v>
      </c>
      <c r="C1923" s="321">
        <v>2929009</v>
      </c>
    </row>
    <row r="1924" spans="1:3" x14ac:dyDescent="0.25">
      <c r="A1924" s="321">
        <v>2929010</v>
      </c>
      <c r="B1924" s="320" t="s">
        <v>3439</v>
      </c>
      <c r="C1924" s="321">
        <v>2929010</v>
      </c>
    </row>
    <row r="1925" spans="1:3" x14ac:dyDescent="0.25">
      <c r="A1925" s="321">
        <v>2929011</v>
      </c>
      <c r="B1925" s="320" t="s">
        <v>3440</v>
      </c>
      <c r="C1925" s="321">
        <v>2929011</v>
      </c>
    </row>
    <row r="1926" spans="1:3" ht="22.5" x14ac:dyDescent="0.25">
      <c r="A1926" s="321">
        <v>2929012</v>
      </c>
      <c r="B1926" s="320" t="s">
        <v>3441</v>
      </c>
      <c r="C1926" s="321">
        <v>2929012</v>
      </c>
    </row>
    <row r="1927" spans="1:3" x14ac:dyDescent="0.25">
      <c r="A1927" s="321">
        <v>2929013</v>
      </c>
      <c r="B1927" s="320" t="s">
        <v>3442</v>
      </c>
      <c r="C1927" s="321">
        <v>2929013</v>
      </c>
    </row>
    <row r="1928" spans="1:3" x14ac:dyDescent="0.25">
      <c r="A1928" s="321">
        <v>2929098</v>
      </c>
      <c r="B1928" s="320" t="s">
        <v>3443</v>
      </c>
      <c r="C1928" s="321">
        <v>2929098</v>
      </c>
    </row>
    <row r="1929" spans="1:3" x14ac:dyDescent="0.25">
      <c r="A1929" s="321">
        <v>2929099</v>
      </c>
      <c r="B1929" s="320" t="s">
        <v>3444</v>
      </c>
      <c r="C1929" s="321">
        <v>2929099</v>
      </c>
    </row>
    <row r="1930" spans="1:3" x14ac:dyDescent="0.25">
      <c r="A1930" s="321">
        <v>2931001</v>
      </c>
      <c r="B1930" s="320" t="s">
        <v>3445</v>
      </c>
      <c r="C1930" s="321">
        <v>2931001</v>
      </c>
    </row>
    <row r="1931" spans="1:3" x14ac:dyDescent="0.25">
      <c r="A1931" s="321">
        <v>2931002</v>
      </c>
      <c r="B1931" s="320" t="s">
        <v>3446</v>
      </c>
      <c r="C1931" s="321">
        <v>2931002</v>
      </c>
    </row>
    <row r="1932" spans="1:3" x14ac:dyDescent="0.25">
      <c r="A1932" s="321">
        <v>2931003</v>
      </c>
      <c r="B1932" s="320" t="s">
        <v>3447</v>
      </c>
      <c r="C1932" s="321">
        <v>2931003</v>
      </c>
    </row>
    <row r="1933" spans="1:3" x14ac:dyDescent="0.25">
      <c r="A1933" s="321">
        <v>2931004</v>
      </c>
      <c r="B1933" s="320" t="s">
        <v>3448</v>
      </c>
      <c r="C1933" s="321">
        <v>2931004</v>
      </c>
    </row>
    <row r="1934" spans="1:3" x14ac:dyDescent="0.25">
      <c r="A1934" s="321">
        <v>2931005</v>
      </c>
      <c r="B1934" s="320" t="s">
        <v>3449</v>
      </c>
      <c r="C1934" s="321">
        <v>2931005</v>
      </c>
    </row>
    <row r="1935" spans="1:3" x14ac:dyDescent="0.25">
      <c r="A1935" s="321">
        <v>2932001</v>
      </c>
      <c r="B1935" s="320" t="s">
        <v>3450</v>
      </c>
      <c r="C1935" s="321">
        <v>2932001</v>
      </c>
    </row>
    <row r="1936" spans="1:3" x14ac:dyDescent="0.25">
      <c r="A1936" s="321">
        <v>2932002</v>
      </c>
      <c r="B1936" s="320" t="s">
        <v>3451</v>
      </c>
      <c r="C1936" s="321">
        <v>2932002</v>
      </c>
    </row>
    <row r="1937" spans="1:3" x14ac:dyDescent="0.25">
      <c r="A1937" s="321">
        <v>2932003</v>
      </c>
      <c r="B1937" s="320" t="s">
        <v>3452</v>
      </c>
      <c r="C1937" s="321">
        <v>2932003</v>
      </c>
    </row>
    <row r="1938" spans="1:3" x14ac:dyDescent="0.25">
      <c r="A1938" s="321">
        <v>2932004</v>
      </c>
      <c r="B1938" s="320" t="s">
        <v>3453</v>
      </c>
      <c r="C1938" s="321">
        <v>2932004</v>
      </c>
    </row>
    <row r="1939" spans="1:3" x14ac:dyDescent="0.25">
      <c r="A1939" s="321">
        <v>2932005</v>
      </c>
      <c r="B1939" s="320" t="s">
        <v>3454</v>
      </c>
      <c r="C1939" s="321">
        <v>2932005</v>
      </c>
    </row>
    <row r="1940" spans="1:3" x14ac:dyDescent="0.25">
      <c r="A1940" s="321">
        <v>2932006</v>
      </c>
      <c r="B1940" s="320" t="s">
        <v>3455</v>
      </c>
      <c r="C1940" s="321">
        <v>2932006</v>
      </c>
    </row>
    <row r="1941" spans="1:3" x14ac:dyDescent="0.25">
      <c r="A1941" s="321">
        <v>2932007</v>
      </c>
      <c r="B1941" s="320" t="s">
        <v>3456</v>
      </c>
      <c r="C1941" s="321">
        <v>2932007</v>
      </c>
    </row>
    <row r="1942" spans="1:3" x14ac:dyDescent="0.25">
      <c r="A1942" s="321">
        <v>2933001</v>
      </c>
      <c r="B1942" s="320" t="s">
        <v>3457</v>
      </c>
      <c r="C1942" s="321">
        <v>2933001</v>
      </c>
    </row>
    <row r="1943" spans="1:3" x14ac:dyDescent="0.25">
      <c r="A1943" s="321">
        <v>2933002</v>
      </c>
      <c r="B1943" s="320" t="s">
        <v>3458</v>
      </c>
      <c r="C1943" s="321">
        <v>2933002</v>
      </c>
    </row>
    <row r="1944" spans="1:3" x14ac:dyDescent="0.25">
      <c r="A1944" s="321">
        <v>2933003</v>
      </c>
      <c r="B1944" s="320" t="s">
        <v>3459</v>
      </c>
      <c r="C1944" s="321">
        <v>2933003</v>
      </c>
    </row>
    <row r="1945" spans="1:3" x14ac:dyDescent="0.25">
      <c r="A1945" s="321">
        <v>2933004</v>
      </c>
      <c r="B1945" s="320" t="s">
        <v>3460</v>
      </c>
      <c r="C1945" s="321">
        <v>2933004</v>
      </c>
    </row>
    <row r="1946" spans="1:3" x14ac:dyDescent="0.25">
      <c r="A1946" s="321">
        <v>2933005</v>
      </c>
      <c r="B1946" s="320" t="s">
        <v>3461</v>
      </c>
      <c r="C1946" s="321">
        <v>2933005</v>
      </c>
    </row>
    <row r="1947" spans="1:3" x14ac:dyDescent="0.25">
      <c r="A1947" s="321">
        <v>2933006</v>
      </c>
      <c r="B1947" s="320" t="s">
        <v>3462</v>
      </c>
      <c r="C1947" s="321">
        <v>2933006</v>
      </c>
    </row>
    <row r="1948" spans="1:3" x14ac:dyDescent="0.25">
      <c r="A1948" s="321">
        <v>2933007</v>
      </c>
      <c r="B1948" s="320" t="s">
        <v>3463</v>
      </c>
      <c r="C1948" s="321">
        <v>2933007</v>
      </c>
    </row>
    <row r="1949" spans="1:3" x14ac:dyDescent="0.25">
      <c r="A1949" s="321">
        <v>2933008</v>
      </c>
      <c r="B1949" s="320" t="s">
        <v>3464</v>
      </c>
      <c r="C1949" s="321">
        <v>2933008</v>
      </c>
    </row>
    <row r="1950" spans="1:3" x14ac:dyDescent="0.25">
      <c r="A1950" s="321">
        <v>2933009</v>
      </c>
      <c r="B1950" s="320" t="s">
        <v>3465</v>
      </c>
      <c r="C1950" s="321">
        <v>2933009</v>
      </c>
    </row>
    <row r="1951" spans="1:3" x14ac:dyDescent="0.25">
      <c r="A1951" s="321">
        <v>2933010</v>
      </c>
      <c r="B1951" s="320" t="s">
        <v>3466</v>
      </c>
      <c r="C1951" s="321">
        <v>2933010</v>
      </c>
    </row>
    <row r="1952" spans="1:3" x14ac:dyDescent="0.25">
      <c r="A1952" s="321">
        <v>2934001</v>
      </c>
      <c r="B1952" s="320" t="s">
        <v>3467</v>
      </c>
      <c r="C1952" s="321">
        <v>2934001</v>
      </c>
    </row>
    <row r="1953" spans="1:3" x14ac:dyDescent="0.25">
      <c r="A1953" s="321">
        <v>2934002</v>
      </c>
      <c r="B1953" s="320" t="s">
        <v>3468</v>
      </c>
      <c r="C1953" s="321">
        <v>2934002</v>
      </c>
    </row>
    <row r="1954" spans="1:3" x14ac:dyDescent="0.25">
      <c r="A1954" s="321">
        <v>2934003</v>
      </c>
      <c r="B1954" s="320" t="s">
        <v>3469</v>
      </c>
      <c r="C1954" s="321">
        <v>2934003</v>
      </c>
    </row>
    <row r="1955" spans="1:3" x14ac:dyDescent="0.25">
      <c r="A1955" s="321">
        <v>2934004</v>
      </c>
      <c r="B1955" s="320" t="s">
        <v>3470</v>
      </c>
      <c r="C1955" s="321">
        <v>2934004</v>
      </c>
    </row>
    <row r="1956" spans="1:3" x14ac:dyDescent="0.25">
      <c r="A1956" s="321">
        <v>2934005</v>
      </c>
      <c r="B1956" s="320" t="s">
        <v>3471</v>
      </c>
      <c r="C1956" s="321">
        <v>2934005</v>
      </c>
    </row>
    <row r="1957" spans="1:3" x14ac:dyDescent="0.25">
      <c r="A1957" s="321">
        <v>2934006</v>
      </c>
      <c r="B1957" s="320" t="s">
        <v>3472</v>
      </c>
      <c r="C1957" s="321">
        <v>2934006</v>
      </c>
    </row>
    <row r="1958" spans="1:3" x14ac:dyDescent="0.25">
      <c r="A1958" s="321">
        <v>2934007</v>
      </c>
      <c r="B1958" s="320" t="s">
        <v>3473</v>
      </c>
      <c r="C1958" s="321">
        <v>2934007</v>
      </c>
    </row>
    <row r="1959" spans="1:3" ht="22.5" x14ac:dyDescent="0.25">
      <c r="A1959" s="321">
        <v>29410</v>
      </c>
      <c r="B1959" s="320" t="s">
        <v>3474</v>
      </c>
      <c r="C1959" s="321">
        <v>29410</v>
      </c>
    </row>
    <row r="1960" spans="1:3" ht="33.75" x14ac:dyDescent="0.25">
      <c r="A1960" s="321">
        <v>29420</v>
      </c>
      <c r="B1960" s="320" t="s">
        <v>3475</v>
      </c>
      <c r="C1960" s="321">
        <v>29420</v>
      </c>
    </row>
    <row r="1961" spans="1:3" x14ac:dyDescent="0.25">
      <c r="A1961" s="321">
        <v>2949001</v>
      </c>
      <c r="B1961" s="320" t="s">
        <v>3476</v>
      </c>
      <c r="C1961" s="321">
        <v>2949001</v>
      </c>
    </row>
    <row r="1962" spans="1:3" x14ac:dyDescent="0.25">
      <c r="A1962" s="321">
        <v>2949002</v>
      </c>
      <c r="B1962" s="320" t="s">
        <v>3477</v>
      </c>
      <c r="C1962" s="321">
        <v>2949002</v>
      </c>
    </row>
    <row r="1963" spans="1:3" x14ac:dyDescent="0.25">
      <c r="A1963" s="321">
        <v>2949003</v>
      </c>
      <c r="B1963" s="320" t="s">
        <v>3478</v>
      </c>
      <c r="C1963" s="321">
        <v>2949003</v>
      </c>
    </row>
    <row r="1964" spans="1:3" ht="22.5" x14ac:dyDescent="0.25">
      <c r="A1964" s="321">
        <v>2951001</v>
      </c>
      <c r="B1964" s="320" t="s">
        <v>3479</v>
      </c>
      <c r="C1964" s="321">
        <v>2951001</v>
      </c>
    </row>
    <row r="1965" spans="1:3" x14ac:dyDescent="0.25">
      <c r="A1965" s="321">
        <v>2952001</v>
      </c>
      <c r="B1965" s="320" t="s">
        <v>3480</v>
      </c>
      <c r="C1965" s="321">
        <v>2952001</v>
      </c>
    </row>
    <row r="1966" spans="1:3" x14ac:dyDescent="0.25">
      <c r="A1966" s="321">
        <v>2952002</v>
      </c>
      <c r="B1966" s="320" t="s">
        <v>3481</v>
      </c>
      <c r="C1966" s="321">
        <v>2952002</v>
      </c>
    </row>
    <row r="1967" spans="1:3" x14ac:dyDescent="0.25">
      <c r="A1967" s="321">
        <v>2960001</v>
      </c>
      <c r="B1967" s="320" t="s">
        <v>3482</v>
      </c>
      <c r="C1967" s="321">
        <v>2960001</v>
      </c>
    </row>
    <row r="1968" spans="1:3" x14ac:dyDescent="0.25">
      <c r="A1968" s="321">
        <v>2960002</v>
      </c>
      <c r="B1968" s="320" t="s">
        <v>3483</v>
      </c>
      <c r="C1968" s="321">
        <v>2960002</v>
      </c>
    </row>
    <row r="1969" spans="1:3" x14ac:dyDescent="0.25">
      <c r="A1969" s="321">
        <v>2960003</v>
      </c>
      <c r="B1969" s="320" t="s">
        <v>3484</v>
      </c>
      <c r="C1969" s="321">
        <v>2960003</v>
      </c>
    </row>
    <row r="1970" spans="1:3" x14ac:dyDescent="0.25">
      <c r="A1970" s="321">
        <v>2960004</v>
      </c>
      <c r="B1970" s="320" t="s">
        <v>3485</v>
      </c>
      <c r="C1970" s="321">
        <v>2960004</v>
      </c>
    </row>
    <row r="1971" spans="1:3" x14ac:dyDescent="0.25">
      <c r="A1971" s="321">
        <v>2960005</v>
      </c>
      <c r="B1971" s="320" t="s">
        <v>3486</v>
      </c>
      <c r="C1971" s="321">
        <v>2960005</v>
      </c>
    </row>
    <row r="1972" spans="1:3" x14ac:dyDescent="0.25">
      <c r="A1972" s="321">
        <v>2960006</v>
      </c>
      <c r="B1972" s="320" t="s">
        <v>3487</v>
      </c>
      <c r="C1972" s="321">
        <v>2960006</v>
      </c>
    </row>
    <row r="1973" spans="1:3" ht="22.5" x14ac:dyDescent="0.25">
      <c r="A1973" s="321">
        <v>2960007</v>
      </c>
      <c r="B1973" s="320" t="s">
        <v>3488</v>
      </c>
      <c r="C1973" s="321">
        <v>2960007</v>
      </c>
    </row>
    <row r="1974" spans="1:3" x14ac:dyDescent="0.25">
      <c r="A1974" s="321">
        <v>2960008</v>
      </c>
      <c r="B1974" s="320" t="s">
        <v>3489</v>
      </c>
      <c r="C1974" s="321">
        <v>2960008</v>
      </c>
    </row>
    <row r="1975" spans="1:3" x14ac:dyDescent="0.25">
      <c r="A1975" s="321">
        <v>2960009</v>
      </c>
      <c r="B1975" s="320" t="s">
        <v>3490</v>
      </c>
      <c r="C1975" s="321">
        <v>2960009</v>
      </c>
    </row>
    <row r="1976" spans="1:3" x14ac:dyDescent="0.25">
      <c r="A1976" s="321">
        <v>2960010</v>
      </c>
      <c r="B1976" s="320" t="s">
        <v>3491</v>
      </c>
      <c r="C1976" s="321">
        <v>2960010</v>
      </c>
    </row>
    <row r="1977" spans="1:3" x14ac:dyDescent="0.25">
      <c r="A1977" s="321">
        <v>2960011</v>
      </c>
      <c r="B1977" s="320" t="s">
        <v>3492</v>
      </c>
      <c r="C1977" s="321">
        <v>2960011</v>
      </c>
    </row>
    <row r="1978" spans="1:3" x14ac:dyDescent="0.25">
      <c r="A1978" s="321">
        <v>2960012</v>
      </c>
      <c r="B1978" s="320" t="s">
        <v>3493</v>
      </c>
      <c r="C1978" s="321">
        <v>2960012</v>
      </c>
    </row>
    <row r="1979" spans="1:3" x14ac:dyDescent="0.25">
      <c r="A1979" s="321">
        <v>2960013</v>
      </c>
      <c r="B1979" s="320" t="s">
        <v>3494</v>
      </c>
      <c r="C1979" s="321">
        <v>2960013</v>
      </c>
    </row>
    <row r="1980" spans="1:3" x14ac:dyDescent="0.25">
      <c r="A1980" s="321">
        <v>2960014</v>
      </c>
      <c r="B1980" s="320" t="s">
        <v>3495</v>
      </c>
      <c r="C1980" s="321">
        <v>2960014</v>
      </c>
    </row>
    <row r="1981" spans="1:3" x14ac:dyDescent="0.25">
      <c r="A1981" s="321">
        <v>2960015</v>
      </c>
      <c r="B1981" s="320" t="s">
        <v>3496</v>
      </c>
      <c r="C1981" s="321">
        <v>2960015</v>
      </c>
    </row>
    <row r="1982" spans="1:3" x14ac:dyDescent="0.25">
      <c r="A1982" s="321">
        <v>2960016</v>
      </c>
      <c r="B1982" s="320" t="s">
        <v>3497</v>
      </c>
      <c r="C1982" s="321">
        <v>2960016</v>
      </c>
    </row>
    <row r="1983" spans="1:3" x14ac:dyDescent="0.25">
      <c r="A1983" s="321">
        <v>2960017</v>
      </c>
      <c r="B1983" s="320" t="s">
        <v>3498</v>
      </c>
      <c r="C1983" s="321">
        <v>2960017</v>
      </c>
    </row>
    <row r="1984" spans="1:3" x14ac:dyDescent="0.25">
      <c r="A1984" s="321">
        <v>2960018</v>
      </c>
      <c r="B1984" s="320" t="s">
        <v>3499</v>
      </c>
      <c r="C1984" s="321">
        <v>2960018</v>
      </c>
    </row>
    <row r="1985" spans="1:3" x14ac:dyDescent="0.25">
      <c r="A1985" s="321">
        <v>2960019</v>
      </c>
      <c r="B1985" s="320" t="s">
        <v>3500</v>
      </c>
      <c r="C1985" s="321">
        <v>2960019</v>
      </c>
    </row>
    <row r="1986" spans="1:3" x14ac:dyDescent="0.25">
      <c r="A1986" s="321">
        <v>2960020</v>
      </c>
      <c r="B1986" s="320" t="s">
        <v>3501</v>
      </c>
      <c r="C1986" s="321">
        <v>2960020</v>
      </c>
    </row>
    <row r="1987" spans="1:3" x14ac:dyDescent="0.25">
      <c r="A1987" s="321">
        <v>3110101</v>
      </c>
      <c r="B1987" s="320" t="s">
        <v>3502</v>
      </c>
      <c r="C1987" s="321">
        <v>3110101</v>
      </c>
    </row>
    <row r="1988" spans="1:3" x14ac:dyDescent="0.25">
      <c r="A1988" s="321">
        <v>3110102</v>
      </c>
      <c r="B1988" s="320" t="s">
        <v>3503</v>
      </c>
      <c r="C1988" s="321">
        <v>3110102</v>
      </c>
    </row>
    <row r="1989" spans="1:3" ht="22.5" x14ac:dyDescent="0.25">
      <c r="A1989" s="321">
        <v>3110103</v>
      </c>
      <c r="B1989" s="320" t="s">
        <v>3504</v>
      </c>
      <c r="C1989" s="321">
        <v>3110103</v>
      </c>
    </row>
    <row r="1990" spans="1:3" x14ac:dyDescent="0.25">
      <c r="A1990" s="321">
        <v>3110201</v>
      </c>
      <c r="B1990" s="320" t="s">
        <v>3505</v>
      </c>
      <c r="C1990" s="321">
        <v>3110201</v>
      </c>
    </row>
    <row r="1991" spans="1:3" x14ac:dyDescent="0.25">
      <c r="A1991" s="321">
        <v>3110202</v>
      </c>
      <c r="B1991" s="320" t="s">
        <v>3506</v>
      </c>
      <c r="C1991" s="321">
        <v>3110202</v>
      </c>
    </row>
    <row r="1992" spans="1:3" ht="22.5" x14ac:dyDescent="0.25">
      <c r="A1992" s="321">
        <v>3110203</v>
      </c>
      <c r="B1992" s="320" t="s">
        <v>3507</v>
      </c>
      <c r="C1992" s="321">
        <v>3110203</v>
      </c>
    </row>
    <row r="1993" spans="1:3" ht="22.5" x14ac:dyDescent="0.25">
      <c r="A1993" s="321">
        <v>31109</v>
      </c>
      <c r="B1993" s="320" t="s">
        <v>3508</v>
      </c>
      <c r="C1993" s="321">
        <v>31109</v>
      </c>
    </row>
    <row r="1994" spans="1:3" x14ac:dyDescent="0.25">
      <c r="A1994" s="321">
        <v>3121101</v>
      </c>
      <c r="B1994" s="320" t="s">
        <v>3509</v>
      </c>
      <c r="C1994" s="321">
        <v>3121101</v>
      </c>
    </row>
    <row r="1995" spans="1:3" x14ac:dyDescent="0.25">
      <c r="A1995" s="321">
        <v>3121102</v>
      </c>
      <c r="B1995" s="320" t="s">
        <v>3510</v>
      </c>
      <c r="C1995" s="321">
        <v>3121102</v>
      </c>
    </row>
    <row r="1996" spans="1:3" x14ac:dyDescent="0.25">
      <c r="A1996" s="321">
        <v>3121103</v>
      </c>
      <c r="B1996" s="320" t="s">
        <v>3511</v>
      </c>
      <c r="C1996" s="321">
        <v>3121103</v>
      </c>
    </row>
    <row r="1997" spans="1:3" x14ac:dyDescent="0.25">
      <c r="A1997" s="321">
        <v>3121104</v>
      </c>
      <c r="B1997" s="320" t="s">
        <v>3512</v>
      </c>
      <c r="C1997" s="321">
        <v>3121104</v>
      </c>
    </row>
    <row r="1998" spans="1:3" x14ac:dyDescent="0.25">
      <c r="A1998" s="321">
        <v>3121105</v>
      </c>
      <c r="B1998" s="320" t="s">
        <v>3513</v>
      </c>
      <c r="C1998" s="321">
        <v>3121105</v>
      </c>
    </row>
    <row r="1999" spans="1:3" x14ac:dyDescent="0.25">
      <c r="A1999" s="321">
        <v>3121106</v>
      </c>
      <c r="B1999" s="320" t="s">
        <v>3514</v>
      </c>
      <c r="C1999" s="321">
        <v>3121106</v>
      </c>
    </row>
    <row r="2000" spans="1:3" x14ac:dyDescent="0.25">
      <c r="A2000" s="321">
        <v>3121201</v>
      </c>
      <c r="B2000" s="320" t="s">
        <v>3515</v>
      </c>
      <c r="C2000" s="321">
        <v>3121201</v>
      </c>
    </row>
    <row r="2001" spans="1:3" x14ac:dyDescent="0.25">
      <c r="A2001" s="321">
        <v>3121202</v>
      </c>
      <c r="B2001" s="320" t="s">
        <v>3516</v>
      </c>
      <c r="C2001" s="321">
        <v>3121202</v>
      </c>
    </row>
    <row r="2002" spans="1:3" x14ac:dyDescent="0.25">
      <c r="A2002" s="321">
        <v>3121203</v>
      </c>
      <c r="B2002" s="320" t="s">
        <v>3517</v>
      </c>
      <c r="C2002" s="321">
        <v>3121203</v>
      </c>
    </row>
    <row r="2003" spans="1:3" x14ac:dyDescent="0.25">
      <c r="A2003" s="321">
        <v>3121204</v>
      </c>
      <c r="B2003" s="320" t="s">
        <v>3518</v>
      </c>
      <c r="C2003" s="321">
        <v>3121204</v>
      </c>
    </row>
    <row r="2004" spans="1:3" x14ac:dyDescent="0.25">
      <c r="A2004" s="321">
        <v>3121205</v>
      </c>
      <c r="B2004" s="320" t="s">
        <v>3519</v>
      </c>
      <c r="C2004" s="321">
        <v>3121205</v>
      </c>
    </row>
    <row r="2005" spans="1:3" x14ac:dyDescent="0.25">
      <c r="A2005" s="321">
        <v>3121206</v>
      </c>
      <c r="B2005" s="320" t="s">
        <v>3520</v>
      </c>
      <c r="C2005" s="321">
        <v>3121206</v>
      </c>
    </row>
    <row r="2006" spans="1:3" x14ac:dyDescent="0.25">
      <c r="A2006" s="321">
        <v>3121901</v>
      </c>
      <c r="B2006" s="320" t="s">
        <v>3521</v>
      </c>
      <c r="C2006" s="321">
        <v>3121901</v>
      </c>
    </row>
    <row r="2007" spans="1:3" x14ac:dyDescent="0.25">
      <c r="A2007" s="321">
        <v>3121902</v>
      </c>
      <c r="B2007" s="320" t="s">
        <v>3522</v>
      </c>
      <c r="C2007" s="321">
        <v>3121902</v>
      </c>
    </row>
    <row r="2008" spans="1:3" x14ac:dyDescent="0.25">
      <c r="A2008" s="321">
        <v>3121903</v>
      </c>
      <c r="B2008" s="320" t="s">
        <v>3523</v>
      </c>
      <c r="C2008" s="321">
        <v>3121903</v>
      </c>
    </row>
    <row r="2009" spans="1:3" x14ac:dyDescent="0.25">
      <c r="A2009" s="321">
        <v>3121904</v>
      </c>
      <c r="B2009" s="320" t="s">
        <v>3524</v>
      </c>
      <c r="C2009" s="321">
        <v>3121904</v>
      </c>
    </row>
    <row r="2010" spans="1:3" x14ac:dyDescent="0.25">
      <c r="A2010" s="321">
        <v>3121905</v>
      </c>
      <c r="B2010" s="320" t="s">
        <v>3525</v>
      </c>
      <c r="C2010" s="321">
        <v>3121905</v>
      </c>
    </row>
    <row r="2011" spans="1:3" x14ac:dyDescent="0.25">
      <c r="A2011" s="321">
        <v>3121906</v>
      </c>
      <c r="B2011" s="320" t="s">
        <v>3526</v>
      </c>
      <c r="C2011" s="321">
        <v>3121906</v>
      </c>
    </row>
    <row r="2012" spans="1:3" x14ac:dyDescent="0.25">
      <c r="A2012" s="321">
        <v>31220</v>
      </c>
      <c r="B2012" s="320" t="s">
        <v>3527</v>
      </c>
      <c r="C2012" s="321">
        <v>31220</v>
      </c>
    </row>
    <row r="2013" spans="1:3" x14ac:dyDescent="0.25">
      <c r="A2013" s="321">
        <v>3123001</v>
      </c>
      <c r="B2013" s="320" t="s">
        <v>3528</v>
      </c>
      <c r="C2013" s="321">
        <v>3123001</v>
      </c>
    </row>
    <row r="2014" spans="1:3" x14ac:dyDescent="0.25">
      <c r="A2014" s="321">
        <v>3123002</v>
      </c>
      <c r="B2014" s="320" t="s">
        <v>3529</v>
      </c>
      <c r="C2014" s="321">
        <v>3123002</v>
      </c>
    </row>
    <row r="2015" spans="1:3" x14ac:dyDescent="0.25">
      <c r="A2015" s="321">
        <v>3131001</v>
      </c>
      <c r="B2015" s="320" t="s">
        <v>3530</v>
      </c>
      <c r="C2015" s="321">
        <v>3131001</v>
      </c>
    </row>
    <row r="2016" spans="1:3" x14ac:dyDescent="0.25">
      <c r="A2016" s="321">
        <v>3131002</v>
      </c>
      <c r="B2016" s="320" t="s">
        <v>3531</v>
      </c>
      <c r="C2016" s="321">
        <v>3131002</v>
      </c>
    </row>
    <row r="2017" spans="1:3" ht="22.5" x14ac:dyDescent="0.25">
      <c r="A2017" s="321">
        <v>31320</v>
      </c>
      <c r="B2017" s="320" t="s">
        <v>3532</v>
      </c>
      <c r="C2017" s="321">
        <v>31320</v>
      </c>
    </row>
    <row r="2018" spans="1:3" ht="22.5" x14ac:dyDescent="0.25">
      <c r="A2018" s="321">
        <v>3133001</v>
      </c>
      <c r="B2018" s="320" t="s">
        <v>3533</v>
      </c>
      <c r="C2018" s="321">
        <v>3133001</v>
      </c>
    </row>
    <row r="2019" spans="1:3" x14ac:dyDescent="0.25">
      <c r="A2019" s="321">
        <v>3141101</v>
      </c>
      <c r="B2019" s="320" t="s">
        <v>3534</v>
      </c>
      <c r="C2019" s="321">
        <v>3141101</v>
      </c>
    </row>
    <row r="2020" spans="1:3" x14ac:dyDescent="0.25">
      <c r="A2020" s="321">
        <v>3141102</v>
      </c>
      <c r="B2020" s="320" t="s">
        <v>3535</v>
      </c>
      <c r="C2020" s="321">
        <v>3141102</v>
      </c>
    </row>
    <row r="2021" spans="1:3" x14ac:dyDescent="0.25">
      <c r="A2021" s="321">
        <v>3141201</v>
      </c>
      <c r="B2021" s="320" t="s">
        <v>3536</v>
      </c>
      <c r="C2021" s="321">
        <v>3141201</v>
      </c>
    </row>
    <row r="2022" spans="1:3" x14ac:dyDescent="0.25">
      <c r="A2022" s="321">
        <v>3141202</v>
      </c>
      <c r="B2022" s="320" t="s">
        <v>3537</v>
      </c>
      <c r="C2022" s="321">
        <v>3141202</v>
      </c>
    </row>
    <row r="2023" spans="1:3" x14ac:dyDescent="0.25">
      <c r="A2023" s="321">
        <v>3142101</v>
      </c>
      <c r="B2023" s="320" t="s">
        <v>3538</v>
      </c>
      <c r="C2023" s="321">
        <v>3142101</v>
      </c>
    </row>
    <row r="2024" spans="1:3" x14ac:dyDescent="0.25">
      <c r="A2024" s="321">
        <v>3142102</v>
      </c>
      <c r="B2024" s="320" t="s">
        <v>3539</v>
      </c>
      <c r="C2024" s="321">
        <v>3142102</v>
      </c>
    </row>
    <row r="2025" spans="1:3" x14ac:dyDescent="0.25">
      <c r="A2025" s="321">
        <v>3142201</v>
      </c>
      <c r="B2025" s="320" t="s">
        <v>3540</v>
      </c>
      <c r="C2025" s="321">
        <v>3142201</v>
      </c>
    </row>
    <row r="2026" spans="1:3" x14ac:dyDescent="0.25">
      <c r="A2026" s="321">
        <v>3142202</v>
      </c>
      <c r="B2026" s="320" t="s">
        <v>3541</v>
      </c>
      <c r="C2026" s="321">
        <v>3142202</v>
      </c>
    </row>
    <row r="2027" spans="1:3" x14ac:dyDescent="0.25">
      <c r="A2027" s="321">
        <v>3143101</v>
      </c>
      <c r="B2027" s="320" t="s">
        <v>3542</v>
      </c>
      <c r="C2027" s="321">
        <v>3143101</v>
      </c>
    </row>
    <row r="2028" spans="1:3" ht="22.5" x14ac:dyDescent="0.25">
      <c r="A2028" s="321">
        <v>3143102</v>
      </c>
      <c r="B2028" s="320" t="s">
        <v>3543</v>
      </c>
      <c r="C2028" s="321">
        <v>3143102</v>
      </c>
    </row>
    <row r="2029" spans="1:3" x14ac:dyDescent="0.25">
      <c r="A2029" s="321">
        <v>3143103</v>
      </c>
      <c r="B2029" s="320" t="s">
        <v>3544</v>
      </c>
      <c r="C2029" s="321">
        <v>3143103</v>
      </c>
    </row>
    <row r="2030" spans="1:3" ht="22.5" x14ac:dyDescent="0.25">
      <c r="A2030" s="321">
        <v>3143104</v>
      </c>
      <c r="B2030" s="320" t="s">
        <v>3545</v>
      </c>
      <c r="C2030" s="321">
        <v>3143104</v>
      </c>
    </row>
    <row r="2031" spans="1:3" ht="22.5" x14ac:dyDescent="0.25">
      <c r="A2031" s="321">
        <v>3143201</v>
      </c>
      <c r="B2031" s="320" t="s">
        <v>3546</v>
      </c>
      <c r="C2031" s="321">
        <v>3143201</v>
      </c>
    </row>
    <row r="2032" spans="1:3" ht="22.5" x14ac:dyDescent="0.25">
      <c r="A2032" s="321">
        <v>3143202</v>
      </c>
      <c r="B2032" s="320" t="s">
        <v>3547</v>
      </c>
      <c r="C2032" s="321">
        <v>3143202</v>
      </c>
    </row>
    <row r="2033" spans="1:3" ht="22.5" x14ac:dyDescent="0.25">
      <c r="A2033" s="321">
        <v>3143203</v>
      </c>
      <c r="B2033" s="320" t="s">
        <v>3548</v>
      </c>
      <c r="C2033" s="321">
        <v>3143203</v>
      </c>
    </row>
    <row r="2034" spans="1:3" ht="22.5" x14ac:dyDescent="0.25">
      <c r="A2034" s="321">
        <v>3143204</v>
      </c>
      <c r="B2034" s="320" t="s">
        <v>3549</v>
      </c>
      <c r="C2034" s="321">
        <v>3143204</v>
      </c>
    </row>
    <row r="2035" spans="1:3" ht="22.5" x14ac:dyDescent="0.25">
      <c r="A2035" s="321">
        <v>3143901</v>
      </c>
      <c r="B2035" s="320" t="s">
        <v>3550</v>
      </c>
      <c r="C2035" s="321">
        <v>3143901</v>
      </c>
    </row>
    <row r="2036" spans="1:3" ht="22.5" x14ac:dyDescent="0.25">
      <c r="A2036" s="321">
        <v>3143902</v>
      </c>
      <c r="B2036" s="320" t="s">
        <v>3551</v>
      </c>
      <c r="C2036" s="321">
        <v>3143902</v>
      </c>
    </row>
    <row r="2037" spans="1:3" ht="22.5" x14ac:dyDescent="0.25">
      <c r="A2037" s="321">
        <v>3143903</v>
      </c>
      <c r="B2037" s="320" t="s">
        <v>3552</v>
      </c>
      <c r="C2037" s="321">
        <v>3143903</v>
      </c>
    </row>
    <row r="2038" spans="1:3" ht="22.5" x14ac:dyDescent="0.25">
      <c r="A2038" s="321">
        <v>3143904</v>
      </c>
      <c r="B2038" s="320" t="s">
        <v>3553</v>
      </c>
      <c r="C2038" s="321">
        <v>3143904</v>
      </c>
    </row>
    <row r="2039" spans="1:3" x14ac:dyDescent="0.25">
      <c r="A2039" s="321">
        <v>3144101</v>
      </c>
      <c r="B2039" s="320" t="s">
        <v>3554</v>
      </c>
      <c r="C2039" s="321">
        <v>3144101</v>
      </c>
    </row>
    <row r="2040" spans="1:3" x14ac:dyDescent="0.25">
      <c r="A2040" s="321">
        <v>3144102</v>
      </c>
      <c r="B2040" s="320" t="s">
        <v>3555</v>
      </c>
      <c r="C2040" s="321">
        <v>3144102</v>
      </c>
    </row>
    <row r="2041" spans="1:3" x14ac:dyDescent="0.25">
      <c r="A2041" s="321">
        <v>3144901</v>
      </c>
      <c r="B2041" s="320" t="s">
        <v>3556</v>
      </c>
      <c r="C2041" s="321">
        <v>3144901</v>
      </c>
    </row>
    <row r="2042" spans="1:3" ht="22.5" x14ac:dyDescent="0.25">
      <c r="A2042" s="321">
        <v>31450</v>
      </c>
      <c r="B2042" s="320" t="s">
        <v>3557</v>
      </c>
      <c r="C2042" s="321">
        <v>31450</v>
      </c>
    </row>
    <row r="2043" spans="1:3" ht="22.5" x14ac:dyDescent="0.25">
      <c r="A2043" s="321">
        <v>3151101</v>
      </c>
      <c r="B2043" s="320" t="s">
        <v>3558</v>
      </c>
      <c r="C2043" s="321">
        <v>3151101</v>
      </c>
    </row>
    <row r="2044" spans="1:3" ht="22.5" x14ac:dyDescent="0.25">
      <c r="A2044" s="321">
        <v>3151102</v>
      </c>
      <c r="B2044" s="320" t="s">
        <v>3559</v>
      </c>
      <c r="C2044" s="321">
        <v>3151102</v>
      </c>
    </row>
    <row r="2045" spans="1:3" ht="22.5" x14ac:dyDescent="0.25">
      <c r="A2045" s="321">
        <v>3151201</v>
      </c>
      <c r="B2045" s="320" t="s">
        <v>3560</v>
      </c>
      <c r="C2045" s="321">
        <v>3151201</v>
      </c>
    </row>
    <row r="2046" spans="1:3" ht="22.5" x14ac:dyDescent="0.25">
      <c r="A2046" s="321">
        <v>3151202</v>
      </c>
      <c r="B2046" s="320" t="s">
        <v>3561</v>
      </c>
      <c r="C2046" s="321">
        <v>3151202</v>
      </c>
    </row>
    <row r="2047" spans="1:3" x14ac:dyDescent="0.25">
      <c r="A2047" s="321">
        <v>31520</v>
      </c>
      <c r="B2047" s="320" t="s">
        <v>3562</v>
      </c>
      <c r="C2047" s="321">
        <v>31520</v>
      </c>
    </row>
    <row r="2048" spans="1:3" x14ac:dyDescent="0.25">
      <c r="A2048" s="321">
        <v>3160001</v>
      </c>
      <c r="B2048" s="320" t="s">
        <v>3563</v>
      </c>
      <c r="C2048" s="321">
        <v>3160001</v>
      </c>
    </row>
    <row r="2049" spans="1:3" ht="22.5" x14ac:dyDescent="0.25">
      <c r="A2049" s="321">
        <v>3160002</v>
      </c>
      <c r="B2049" s="320" t="s">
        <v>3564</v>
      </c>
      <c r="C2049" s="321">
        <v>3160002</v>
      </c>
    </row>
    <row r="2050" spans="1:3" x14ac:dyDescent="0.25">
      <c r="A2050" s="321">
        <v>3160003</v>
      </c>
      <c r="B2050" s="320" t="s">
        <v>3565</v>
      </c>
      <c r="C2050" s="321">
        <v>3160003</v>
      </c>
    </row>
    <row r="2051" spans="1:3" x14ac:dyDescent="0.25">
      <c r="A2051" s="321">
        <v>3160004</v>
      </c>
      <c r="B2051" s="320" t="s">
        <v>3566</v>
      </c>
      <c r="C2051" s="321">
        <v>3160004</v>
      </c>
    </row>
    <row r="2052" spans="1:3" x14ac:dyDescent="0.25">
      <c r="A2052" s="321">
        <v>3160005</v>
      </c>
      <c r="B2052" s="320" t="s">
        <v>3567</v>
      </c>
      <c r="C2052" s="321">
        <v>3160005</v>
      </c>
    </row>
    <row r="2053" spans="1:3" x14ac:dyDescent="0.25">
      <c r="A2053" s="321">
        <v>3160006</v>
      </c>
      <c r="B2053" s="320" t="s">
        <v>3568</v>
      </c>
      <c r="C2053" s="321">
        <v>3160006</v>
      </c>
    </row>
    <row r="2054" spans="1:3" x14ac:dyDescent="0.25">
      <c r="A2054" s="321">
        <v>3160007</v>
      </c>
      <c r="B2054" s="320" t="s">
        <v>3569</v>
      </c>
      <c r="C2054" s="321">
        <v>3160007</v>
      </c>
    </row>
    <row r="2055" spans="1:3" x14ac:dyDescent="0.25">
      <c r="A2055" s="321">
        <v>3160008</v>
      </c>
      <c r="B2055" s="320" t="s">
        <v>3570</v>
      </c>
      <c r="C2055" s="321">
        <v>3160008</v>
      </c>
    </row>
    <row r="2056" spans="1:3" x14ac:dyDescent="0.25">
      <c r="A2056" s="321">
        <v>3160009</v>
      </c>
      <c r="B2056" s="320" t="s">
        <v>3571</v>
      </c>
      <c r="C2056" s="321">
        <v>3160009</v>
      </c>
    </row>
    <row r="2057" spans="1:3" x14ac:dyDescent="0.25">
      <c r="A2057" s="321">
        <v>3160010</v>
      </c>
      <c r="B2057" s="320" t="s">
        <v>3572</v>
      </c>
      <c r="C2057" s="321">
        <v>3160010</v>
      </c>
    </row>
    <row r="2058" spans="1:3" x14ac:dyDescent="0.25">
      <c r="A2058" s="321">
        <v>3160011</v>
      </c>
      <c r="B2058" s="320" t="s">
        <v>3573</v>
      </c>
      <c r="C2058" s="321">
        <v>3160011</v>
      </c>
    </row>
    <row r="2059" spans="1:3" x14ac:dyDescent="0.25">
      <c r="A2059" s="321">
        <v>3160012</v>
      </c>
      <c r="B2059" s="320" t="s">
        <v>3574</v>
      </c>
      <c r="C2059" s="321">
        <v>3160012</v>
      </c>
    </row>
    <row r="2060" spans="1:3" ht="22.5" x14ac:dyDescent="0.25">
      <c r="A2060" s="321">
        <v>3160013</v>
      </c>
      <c r="B2060" s="320" t="s">
        <v>3575</v>
      </c>
      <c r="C2060" s="321">
        <v>3160013</v>
      </c>
    </row>
    <row r="2061" spans="1:3" x14ac:dyDescent="0.25">
      <c r="A2061" s="321">
        <v>3160099</v>
      </c>
      <c r="B2061" s="320" t="s">
        <v>3576</v>
      </c>
      <c r="C2061" s="321">
        <v>3160099</v>
      </c>
    </row>
    <row r="2062" spans="1:3" x14ac:dyDescent="0.25">
      <c r="A2062" s="321">
        <v>3170001</v>
      </c>
      <c r="B2062" s="320" t="s">
        <v>3577</v>
      </c>
      <c r="C2062" s="321">
        <v>3170001</v>
      </c>
    </row>
    <row r="2063" spans="1:3" x14ac:dyDescent="0.25">
      <c r="A2063" s="321">
        <v>3170002</v>
      </c>
      <c r="B2063" s="320" t="s">
        <v>3578</v>
      </c>
      <c r="C2063" s="321">
        <v>3170002</v>
      </c>
    </row>
    <row r="2064" spans="1:3" x14ac:dyDescent="0.25">
      <c r="A2064" s="321">
        <v>3170003</v>
      </c>
      <c r="B2064" s="320" t="s">
        <v>3579</v>
      </c>
      <c r="C2064" s="321">
        <v>3170003</v>
      </c>
    </row>
    <row r="2065" spans="1:3" x14ac:dyDescent="0.25">
      <c r="A2065" s="321">
        <v>3170004</v>
      </c>
      <c r="B2065" s="320" t="s">
        <v>3580</v>
      </c>
      <c r="C2065" s="321">
        <v>3170004</v>
      </c>
    </row>
    <row r="2066" spans="1:3" ht="22.5" x14ac:dyDescent="0.25">
      <c r="A2066" s="321">
        <v>3170005</v>
      </c>
      <c r="B2066" s="320" t="s">
        <v>3581</v>
      </c>
      <c r="C2066" s="321">
        <v>3170005</v>
      </c>
    </row>
    <row r="2067" spans="1:3" x14ac:dyDescent="0.25">
      <c r="A2067" s="321">
        <v>3170006</v>
      </c>
      <c r="B2067" s="320" t="s">
        <v>3582</v>
      </c>
      <c r="C2067" s="321">
        <v>3170006</v>
      </c>
    </row>
    <row r="2068" spans="1:3" x14ac:dyDescent="0.25">
      <c r="A2068" s="321">
        <v>3170007</v>
      </c>
      <c r="B2068" s="320" t="s">
        <v>3583</v>
      </c>
      <c r="C2068" s="321">
        <v>3170007</v>
      </c>
    </row>
    <row r="2069" spans="1:3" x14ac:dyDescent="0.25">
      <c r="A2069" s="321">
        <v>3191101</v>
      </c>
      <c r="B2069" s="320" t="s">
        <v>3584</v>
      </c>
      <c r="C2069" s="321">
        <v>3191101</v>
      </c>
    </row>
    <row r="2070" spans="1:3" x14ac:dyDescent="0.25">
      <c r="A2070" s="321">
        <v>3191102</v>
      </c>
      <c r="B2070" s="320" t="s">
        <v>3585</v>
      </c>
      <c r="C2070" s="321">
        <v>3191102</v>
      </c>
    </row>
    <row r="2071" spans="1:3" x14ac:dyDescent="0.25">
      <c r="A2071" s="321">
        <v>3191103</v>
      </c>
      <c r="B2071" s="320" t="s">
        <v>3586</v>
      </c>
      <c r="C2071" s="321">
        <v>3191103</v>
      </c>
    </row>
    <row r="2072" spans="1:3" x14ac:dyDescent="0.25">
      <c r="A2072" s="321">
        <v>3191104</v>
      </c>
      <c r="B2072" s="320" t="s">
        <v>3587</v>
      </c>
      <c r="C2072" s="321">
        <v>3191104</v>
      </c>
    </row>
    <row r="2073" spans="1:3" x14ac:dyDescent="0.25">
      <c r="A2073" s="321">
        <v>3191201</v>
      </c>
      <c r="B2073" s="320" t="s">
        <v>3588</v>
      </c>
      <c r="C2073" s="321">
        <v>3191201</v>
      </c>
    </row>
    <row r="2074" spans="1:3" x14ac:dyDescent="0.25">
      <c r="A2074" s="321">
        <v>3191202</v>
      </c>
      <c r="B2074" s="320" t="s">
        <v>3589</v>
      </c>
      <c r="C2074" s="321">
        <v>3191202</v>
      </c>
    </row>
    <row r="2075" spans="1:3" x14ac:dyDescent="0.25">
      <c r="A2075" s="321">
        <v>3191203</v>
      </c>
      <c r="B2075" s="320" t="s">
        <v>3590</v>
      </c>
      <c r="C2075" s="321">
        <v>3191203</v>
      </c>
    </row>
    <row r="2076" spans="1:3" x14ac:dyDescent="0.25">
      <c r="A2076" s="321">
        <v>3191299</v>
      </c>
      <c r="B2076" s="320" t="s">
        <v>3591</v>
      </c>
      <c r="C2076" s="321">
        <v>3191299</v>
      </c>
    </row>
    <row r="2077" spans="1:3" x14ac:dyDescent="0.25">
      <c r="A2077" s="321">
        <v>3191301</v>
      </c>
      <c r="B2077" s="320" t="s">
        <v>3592</v>
      </c>
      <c r="C2077" s="321">
        <v>3191301</v>
      </c>
    </row>
    <row r="2078" spans="1:3" x14ac:dyDescent="0.25">
      <c r="A2078" s="321">
        <v>3191302</v>
      </c>
      <c r="B2078" s="320" t="s">
        <v>3593</v>
      </c>
      <c r="C2078" s="321">
        <v>3191302</v>
      </c>
    </row>
    <row r="2079" spans="1:3" x14ac:dyDescent="0.25">
      <c r="A2079" s="321">
        <v>3191401</v>
      </c>
      <c r="B2079" s="320" t="s">
        <v>3594</v>
      </c>
      <c r="C2079" s="321">
        <v>3191401</v>
      </c>
    </row>
    <row r="2080" spans="1:3" x14ac:dyDescent="0.25">
      <c r="A2080" s="321">
        <v>3191402</v>
      </c>
      <c r="B2080" s="320" t="s">
        <v>3595</v>
      </c>
      <c r="C2080" s="321">
        <v>3191402</v>
      </c>
    </row>
    <row r="2081" spans="1:3" x14ac:dyDescent="0.25">
      <c r="A2081" s="321">
        <v>3191403</v>
      </c>
      <c r="B2081" s="320" t="s">
        <v>3596</v>
      </c>
      <c r="C2081" s="321">
        <v>3191403</v>
      </c>
    </row>
    <row r="2082" spans="1:3" x14ac:dyDescent="0.25">
      <c r="A2082" s="321">
        <v>3191404</v>
      </c>
      <c r="B2082" s="320" t="s">
        <v>3597</v>
      </c>
      <c r="C2082" s="321">
        <v>3191404</v>
      </c>
    </row>
    <row r="2083" spans="1:3" x14ac:dyDescent="0.25">
      <c r="A2083" s="321">
        <v>3191405</v>
      </c>
      <c r="B2083" s="320" t="s">
        <v>3598</v>
      </c>
      <c r="C2083" s="321">
        <v>3191405</v>
      </c>
    </row>
    <row r="2084" spans="1:3" x14ac:dyDescent="0.25">
      <c r="A2084" s="321">
        <v>3191406</v>
      </c>
      <c r="B2084" s="320" t="s">
        <v>3599</v>
      </c>
      <c r="C2084" s="321">
        <v>3191406</v>
      </c>
    </row>
    <row r="2085" spans="1:3" x14ac:dyDescent="0.25">
      <c r="A2085" s="321">
        <v>3191407</v>
      </c>
      <c r="B2085" s="320" t="s">
        <v>3600</v>
      </c>
      <c r="C2085" s="321">
        <v>3191407</v>
      </c>
    </row>
    <row r="2086" spans="1:3" x14ac:dyDescent="0.25">
      <c r="A2086" s="321">
        <v>3191408</v>
      </c>
      <c r="B2086" s="320" t="s">
        <v>3601</v>
      </c>
      <c r="C2086" s="321">
        <v>3191408</v>
      </c>
    </row>
    <row r="2087" spans="1:3" ht="22.5" x14ac:dyDescent="0.25">
      <c r="A2087" s="321">
        <v>3191409</v>
      </c>
      <c r="B2087" s="320" t="s">
        <v>3602</v>
      </c>
      <c r="C2087" s="321">
        <v>3191409</v>
      </c>
    </row>
    <row r="2088" spans="1:3" x14ac:dyDescent="0.25">
      <c r="A2088" s="321">
        <v>3191410</v>
      </c>
      <c r="B2088" s="320" t="s">
        <v>3603</v>
      </c>
      <c r="C2088" s="321">
        <v>3191410</v>
      </c>
    </row>
    <row r="2089" spans="1:3" x14ac:dyDescent="0.25">
      <c r="A2089" s="321">
        <v>3191411</v>
      </c>
      <c r="B2089" s="320" t="s">
        <v>3604</v>
      </c>
      <c r="C2089" s="321">
        <v>3191411</v>
      </c>
    </row>
    <row r="2090" spans="1:3" x14ac:dyDescent="0.25">
      <c r="A2090" s="321">
        <v>3191412</v>
      </c>
      <c r="B2090" s="320" t="s">
        <v>3605</v>
      </c>
      <c r="C2090" s="321">
        <v>3191412</v>
      </c>
    </row>
    <row r="2091" spans="1:3" x14ac:dyDescent="0.25">
      <c r="A2091" s="321">
        <v>3191413</v>
      </c>
      <c r="B2091" s="320" t="s">
        <v>3606</v>
      </c>
      <c r="C2091" s="321">
        <v>3191413</v>
      </c>
    </row>
    <row r="2092" spans="1:3" x14ac:dyDescent="0.25">
      <c r="A2092" s="321">
        <v>3191414</v>
      </c>
      <c r="B2092" s="320" t="s">
        <v>3607</v>
      </c>
      <c r="C2092" s="321">
        <v>3191414</v>
      </c>
    </row>
    <row r="2093" spans="1:3" x14ac:dyDescent="0.25">
      <c r="A2093" s="321">
        <v>3191415</v>
      </c>
      <c r="B2093" s="320" t="s">
        <v>3608</v>
      </c>
      <c r="C2093" s="321">
        <v>3191415</v>
      </c>
    </row>
    <row r="2094" spans="1:3" x14ac:dyDescent="0.25">
      <c r="A2094" s="321">
        <v>3191416</v>
      </c>
      <c r="B2094" s="320" t="s">
        <v>3609</v>
      </c>
      <c r="C2094" s="321">
        <v>3191416</v>
      </c>
    </row>
    <row r="2095" spans="1:3" x14ac:dyDescent="0.25">
      <c r="A2095" s="321">
        <v>3191498</v>
      </c>
      <c r="B2095" s="320" t="s">
        <v>3610</v>
      </c>
      <c r="C2095" s="321">
        <v>3191498</v>
      </c>
    </row>
    <row r="2096" spans="1:3" x14ac:dyDescent="0.25">
      <c r="A2096" s="321">
        <v>3191499</v>
      </c>
      <c r="B2096" s="320" t="s">
        <v>3611</v>
      </c>
      <c r="C2096" s="321">
        <v>3191499</v>
      </c>
    </row>
    <row r="2097" spans="1:3" x14ac:dyDescent="0.25">
      <c r="A2097" s="321">
        <v>3192101</v>
      </c>
      <c r="B2097" s="320" t="s">
        <v>3612</v>
      </c>
      <c r="C2097" s="321">
        <v>3192101</v>
      </c>
    </row>
    <row r="2098" spans="1:3" x14ac:dyDescent="0.25">
      <c r="A2098" s="321">
        <v>3192102</v>
      </c>
      <c r="B2098" s="320" t="s">
        <v>3613</v>
      </c>
      <c r="C2098" s="321">
        <v>3192102</v>
      </c>
    </row>
    <row r="2099" spans="1:3" x14ac:dyDescent="0.25">
      <c r="A2099" s="321">
        <v>3192201</v>
      </c>
      <c r="B2099" s="320" t="s">
        <v>3614</v>
      </c>
      <c r="C2099" s="321">
        <v>3192201</v>
      </c>
    </row>
    <row r="2100" spans="1:3" x14ac:dyDescent="0.25">
      <c r="A2100" s="321">
        <v>3192202</v>
      </c>
      <c r="B2100" s="320" t="s">
        <v>3615</v>
      </c>
      <c r="C2100" s="321">
        <v>3192202</v>
      </c>
    </row>
    <row r="2101" spans="1:3" x14ac:dyDescent="0.25">
      <c r="A2101" s="321">
        <v>3192203</v>
      </c>
      <c r="B2101" s="320" t="s">
        <v>3616</v>
      </c>
      <c r="C2101" s="321">
        <v>3192203</v>
      </c>
    </row>
    <row r="2102" spans="1:3" x14ac:dyDescent="0.25">
      <c r="A2102" s="321">
        <v>3192204</v>
      </c>
      <c r="B2102" s="320" t="s">
        <v>3617</v>
      </c>
      <c r="C2102" s="321">
        <v>3192204</v>
      </c>
    </row>
    <row r="2103" spans="1:3" x14ac:dyDescent="0.25">
      <c r="A2103" s="321">
        <v>3192205</v>
      </c>
      <c r="B2103" s="320" t="s">
        <v>3618</v>
      </c>
      <c r="C2103" s="321">
        <v>3192205</v>
      </c>
    </row>
    <row r="2104" spans="1:3" x14ac:dyDescent="0.25">
      <c r="A2104" s="321">
        <v>3192299</v>
      </c>
      <c r="B2104" s="320" t="s">
        <v>3619</v>
      </c>
      <c r="C2104" s="321">
        <v>3192299</v>
      </c>
    </row>
    <row r="2105" spans="1:3" x14ac:dyDescent="0.25">
      <c r="A2105" s="321">
        <v>3192301</v>
      </c>
      <c r="B2105" s="320" t="s">
        <v>3620</v>
      </c>
      <c r="C2105" s="321">
        <v>3192301</v>
      </c>
    </row>
    <row r="2106" spans="1:3" x14ac:dyDescent="0.25">
      <c r="A2106" s="321">
        <v>3192302</v>
      </c>
      <c r="B2106" s="320" t="s">
        <v>3621</v>
      </c>
      <c r="C2106" s="321">
        <v>3192302</v>
      </c>
    </row>
    <row r="2107" spans="1:3" ht="22.5" x14ac:dyDescent="0.25">
      <c r="A2107" s="321">
        <v>3192303</v>
      </c>
      <c r="B2107" s="320" t="s">
        <v>3622</v>
      </c>
      <c r="C2107" s="321">
        <v>3192303</v>
      </c>
    </row>
    <row r="2108" spans="1:3" ht="22.5" x14ac:dyDescent="0.25">
      <c r="A2108" s="321">
        <v>3192304</v>
      </c>
      <c r="B2108" s="320" t="s">
        <v>3623</v>
      </c>
      <c r="C2108" s="321">
        <v>3192304</v>
      </c>
    </row>
    <row r="2109" spans="1:3" ht="22.5" x14ac:dyDescent="0.25">
      <c r="A2109" s="321">
        <v>3192305</v>
      </c>
      <c r="B2109" s="320" t="s">
        <v>3624</v>
      </c>
      <c r="C2109" s="321">
        <v>3192305</v>
      </c>
    </row>
    <row r="2110" spans="1:3" x14ac:dyDescent="0.25">
      <c r="A2110" s="321">
        <v>3192399</v>
      </c>
      <c r="B2110" s="320" t="s">
        <v>3625</v>
      </c>
      <c r="C2110" s="321">
        <v>3192399</v>
      </c>
    </row>
    <row r="2111" spans="1:3" x14ac:dyDescent="0.25">
      <c r="A2111" s="321">
        <v>3211101</v>
      </c>
      <c r="B2111" s="320" t="s">
        <v>3626</v>
      </c>
      <c r="C2111" s="321">
        <v>3211101</v>
      </c>
    </row>
    <row r="2112" spans="1:3" ht="22.5" x14ac:dyDescent="0.25">
      <c r="A2112" s="321">
        <v>3211201</v>
      </c>
      <c r="B2112" s="320" t="s">
        <v>3627</v>
      </c>
      <c r="C2112" s="321">
        <v>3211201</v>
      </c>
    </row>
    <row r="2113" spans="1:3" ht="22.5" x14ac:dyDescent="0.25">
      <c r="A2113" s="321">
        <v>3211202</v>
      </c>
      <c r="B2113" s="320" t="s">
        <v>3628</v>
      </c>
      <c r="C2113" s="321">
        <v>3211202</v>
      </c>
    </row>
    <row r="2114" spans="1:3" ht="33.75" x14ac:dyDescent="0.25">
      <c r="A2114" s="321">
        <v>3211203</v>
      </c>
      <c r="B2114" s="320" t="s">
        <v>3629</v>
      </c>
      <c r="C2114" s="321">
        <v>3211203</v>
      </c>
    </row>
    <row r="2115" spans="1:3" ht="33.75" x14ac:dyDescent="0.25">
      <c r="A2115" s="321">
        <v>3211204</v>
      </c>
      <c r="B2115" s="320" t="s">
        <v>3630</v>
      </c>
      <c r="C2115" s="321">
        <v>3211204</v>
      </c>
    </row>
    <row r="2116" spans="1:3" x14ac:dyDescent="0.25">
      <c r="A2116" s="321">
        <v>3211301</v>
      </c>
      <c r="B2116" s="320" t="s">
        <v>3631</v>
      </c>
      <c r="C2116" s="321">
        <v>3211301</v>
      </c>
    </row>
    <row r="2117" spans="1:3" x14ac:dyDescent="0.25">
      <c r="A2117" s="321">
        <v>3211401</v>
      </c>
      <c r="B2117" s="320" t="s">
        <v>3632</v>
      </c>
      <c r="C2117" s="321">
        <v>3211401</v>
      </c>
    </row>
    <row r="2118" spans="1:3" x14ac:dyDescent="0.25">
      <c r="A2118" s="321">
        <v>3211501</v>
      </c>
      <c r="B2118" s="320" t="s">
        <v>3633</v>
      </c>
      <c r="C2118" s="321">
        <v>3211501</v>
      </c>
    </row>
    <row r="2119" spans="1:3" x14ac:dyDescent="0.25">
      <c r="A2119" s="321">
        <v>3211599</v>
      </c>
      <c r="B2119" s="320" t="s">
        <v>3634</v>
      </c>
      <c r="C2119" s="321">
        <v>3211599</v>
      </c>
    </row>
    <row r="2120" spans="1:3" x14ac:dyDescent="0.25">
      <c r="A2120" s="321">
        <v>3212101</v>
      </c>
      <c r="B2120" s="320" t="s">
        <v>3635</v>
      </c>
      <c r="C2120" s="321">
        <v>3212101</v>
      </c>
    </row>
    <row r="2121" spans="1:3" x14ac:dyDescent="0.25">
      <c r="A2121" s="321">
        <v>3212102</v>
      </c>
      <c r="B2121" s="320" t="s">
        <v>3636</v>
      </c>
      <c r="C2121" s="321">
        <v>3212102</v>
      </c>
    </row>
    <row r="2122" spans="1:3" x14ac:dyDescent="0.25">
      <c r="A2122" s="321">
        <v>32122</v>
      </c>
      <c r="B2122" s="320" t="s">
        <v>3637</v>
      </c>
      <c r="C2122" s="321">
        <v>32122</v>
      </c>
    </row>
    <row r="2123" spans="1:3" x14ac:dyDescent="0.25">
      <c r="A2123" s="321">
        <v>3212801</v>
      </c>
      <c r="B2123" s="320" t="s">
        <v>3638</v>
      </c>
      <c r="C2123" s="321">
        <v>3212801</v>
      </c>
    </row>
    <row r="2124" spans="1:3" x14ac:dyDescent="0.25">
      <c r="A2124" s="321">
        <v>3212802</v>
      </c>
      <c r="B2124" s="320" t="s">
        <v>3639</v>
      </c>
      <c r="C2124" s="321">
        <v>3212802</v>
      </c>
    </row>
    <row r="2125" spans="1:3" x14ac:dyDescent="0.25">
      <c r="A2125" s="321">
        <v>3212803</v>
      </c>
      <c r="B2125" s="320" t="s">
        <v>3640</v>
      </c>
      <c r="C2125" s="321">
        <v>3212803</v>
      </c>
    </row>
    <row r="2126" spans="1:3" x14ac:dyDescent="0.25">
      <c r="A2126" s="321">
        <v>3212804</v>
      </c>
      <c r="B2126" s="320" t="s">
        <v>3641</v>
      </c>
      <c r="C2126" s="321">
        <v>3212804</v>
      </c>
    </row>
    <row r="2127" spans="1:3" x14ac:dyDescent="0.25">
      <c r="A2127" s="321">
        <v>3212805</v>
      </c>
      <c r="B2127" s="320" t="s">
        <v>3642</v>
      </c>
      <c r="C2127" s="321">
        <v>3212805</v>
      </c>
    </row>
    <row r="2128" spans="1:3" x14ac:dyDescent="0.25">
      <c r="A2128" s="321">
        <v>3212806</v>
      </c>
      <c r="B2128" s="320" t="s">
        <v>3643</v>
      </c>
      <c r="C2128" s="321">
        <v>3212806</v>
      </c>
    </row>
    <row r="2129" spans="1:3" x14ac:dyDescent="0.25">
      <c r="A2129" s="321">
        <v>3212807</v>
      </c>
      <c r="B2129" s="320" t="s">
        <v>3644</v>
      </c>
      <c r="C2129" s="321">
        <v>3212807</v>
      </c>
    </row>
    <row r="2130" spans="1:3" x14ac:dyDescent="0.25">
      <c r="A2130" s="321">
        <v>3212808</v>
      </c>
      <c r="B2130" s="320" t="s">
        <v>3645</v>
      </c>
      <c r="C2130" s="321">
        <v>3212808</v>
      </c>
    </row>
    <row r="2131" spans="1:3" x14ac:dyDescent="0.25">
      <c r="A2131" s="321">
        <v>3212809</v>
      </c>
      <c r="B2131" s="320" t="s">
        <v>3646</v>
      </c>
      <c r="C2131" s="321">
        <v>3212809</v>
      </c>
    </row>
    <row r="2132" spans="1:3" x14ac:dyDescent="0.25">
      <c r="A2132" s="321">
        <v>3212810</v>
      </c>
      <c r="B2132" s="320" t="s">
        <v>3647</v>
      </c>
      <c r="C2132" s="321">
        <v>3212810</v>
      </c>
    </row>
    <row r="2133" spans="1:3" x14ac:dyDescent="0.25">
      <c r="A2133" s="321">
        <v>3212811</v>
      </c>
      <c r="B2133" s="320" t="s">
        <v>3648</v>
      </c>
      <c r="C2133" s="321">
        <v>3212811</v>
      </c>
    </row>
    <row r="2134" spans="1:3" x14ac:dyDescent="0.25">
      <c r="A2134" s="321">
        <v>3212812</v>
      </c>
      <c r="B2134" s="320" t="s">
        <v>3649</v>
      </c>
      <c r="C2134" s="321">
        <v>3212812</v>
      </c>
    </row>
    <row r="2135" spans="1:3" x14ac:dyDescent="0.25">
      <c r="A2135" s="321">
        <v>3212813</v>
      </c>
      <c r="B2135" s="320" t="s">
        <v>3650</v>
      </c>
      <c r="C2135" s="321">
        <v>3212813</v>
      </c>
    </row>
    <row r="2136" spans="1:3" x14ac:dyDescent="0.25">
      <c r="A2136" s="321">
        <v>3212897</v>
      </c>
      <c r="B2136" s="320" t="s">
        <v>3651</v>
      </c>
      <c r="C2136" s="321">
        <v>3212897</v>
      </c>
    </row>
    <row r="2137" spans="1:3" x14ac:dyDescent="0.25">
      <c r="A2137" s="321">
        <v>3212898</v>
      </c>
      <c r="B2137" s="320" t="s">
        <v>3652</v>
      </c>
      <c r="C2137" s="321">
        <v>3212898</v>
      </c>
    </row>
    <row r="2138" spans="1:3" x14ac:dyDescent="0.25">
      <c r="A2138" s="321">
        <v>3212899</v>
      </c>
      <c r="B2138" s="320" t="s">
        <v>3653</v>
      </c>
      <c r="C2138" s="321">
        <v>3212899</v>
      </c>
    </row>
    <row r="2139" spans="1:3" x14ac:dyDescent="0.25">
      <c r="A2139" s="321">
        <v>3212901</v>
      </c>
      <c r="B2139" s="320" t="s">
        <v>3654</v>
      </c>
      <c r="C2139" s="321">
        <v>3212901</v>
      </c>
    </row>
    <row r="2140" spans="1:3" x14ac:dyDescent="0.25">
      <c r="A2140" s="321">
        <v>3212902</v>
      </c>
      <c r="B2140" s="320" t="s">
        <v>3655</v>
      </c>
      <c r="C2140" s="321">
        <v>3212902</v>
      </c>
    </row>
    <row r="2141" spans="1:3" x14ac:dyDescent="0.25">
      <c r="A2141" s="321">
        <v>3212903</v>
      </c>
      <c r="B2141" s="320" t="s">
        <v>3656</v>
      </c>
      <c r="C2141" s="321">
        <v>3212903</v>
      </c>
    </row>
    <row r="2142" spans="1:3" x14ac:dyDescent="0.25">
      <c r="A2142" s="321">
        <v>3212904</v>
      </c>
      <c r="B2142" s="320" t="s">
        <v>3657</v>
      </c>
      <c r="C2142" s="321">
        <v>3212904</v>
      </c>
    </row>
    <row r="2143" spans="1:3" x14ac:dyDescent="0.25">
      <c r="A2143" s="321">
        <v>3212905</v>
      </c>
      <c r="B2143" s="320" t="s">
        <v>3658</v>
      </c>
      <c r="C2143" s="321">
        <v>3212905</v>
      </c>
    </row>
    <row r="2144" spans="1:3" x14ac:dyDescent="0.25">
      <c r="A2144" s="321">
        <v>3212906</v>
      </c>
      <c r="B2144" s="320" t="s">
        <v>3659</v>
      </c>
      <c r="C2144" s="321">
        <v>3212906</v>
      </c>
    </row>
    <row r="2145" spans="1:3" ht="22.5" x14ac:dyDescent="0.25">
      <c r="A2145" s="321">
        <v>3212907</v>
      </c>
      <c r="B2145" s="320" t="s">
        <v>3660</v>
      </c>
      <c r="C2145" s="321">
        <v>3212907</v>
      </c>
    </row>
    <row r="2146" spans="1:3" x14ac:dyDescent="0.25">
      <c r="A2146" s="321">
        <v>3212908</v>
      </c>
      <c r="B2146" s="320" t="s">
        <v>3661</v>
      </c>
      <c r="C2146" s="321">
        <v>3212908</v>
      </c>
    </row>
    <row r="2147" spans="1:3" x14ac:dyDescent="0.25">
      <c r="A2147" s="321">
        <v>3212909</v>
      </c>
      <c r="B2147" s="320" t="s">
        <v>3662</v>
      </c>
      <c r="C2147" s="321">
        <v>3212909</v>
      </c>
    </row>
    <row r="2148" spans="1:3" x14ac:dyDescent="0.25">
      <c r="A2148" s="321">
        <v>3212910</v>
      </c>
      <c r="B2148" s="320" t="s">
        <v>3663</v>
      </c>
      <c r="C2148" s="321">
        <v>3212910</v>
      </c>
    </row>
    <row r="2149" spans="1:3" x14ac:dyDescent="0.25">
      <c r="A2149" s="321">
        <v>3212999</v>
      </c>
      <c r="B2149" s="320" t="s">
        <v>3664</v>
      </c>
      <c r="C2149" s="321">
        <v>3212999</v>
      </c>
    </row>
    <row r="2150" spans="1:3" x14ac:dyDescent="0.25">
      <c r="A2150" s="321">
        <v>3213101</v>
      </c>
      <c r="B2150" s="320" t="s">
        <v>3665</v>
      </c>
      <c r="C2150" s="321">
        <v>3213101</v>
      </c>
    </row>
    <row r="2151" spans="1:3" x14ac:dyDescent="0.25">
      <c r="A2151" s="321">
        <v>3213102</v>
      </c>
      <c r="B2151" s="320" t="s">
        <v>3666</v>
      </c>
      <c r="C2151" s="321">
        <v>3213102</v>
      </c>
    </row>
    <row r="2152" spans="1:3" x14ac:dyDescent="0.25">
      <c r="A2152" s="321">
        <v>3213201</v>
      </c>
      <c r="B2152" s="320" t="s">
        <v>3667</v>
      </c>
      <c r="C2152" s="321">
        <v>3213201</v>
      </c>
    </row>
    <row r="2153" spans="1:3" x14ac:dyDescent="0.25">
      <c r="A2153" s="321">
        <v>3213301</v>
      </c>
      <c r="B2153" s="320" t="s">
        <v>3668</v>
      </c>
      <c r="C2153" s="321">
        <v>3213301</v>
      </c>
    </row>
    <row r="2154" spans="1:3" x14ac:dyDescent="0.25">
      <c r="A2154" s="321">
        <v>3213302</v>
      </c>
      <c r="B2154" s="320" t="s">
        <v>3669</v>
      </c>
      <c r="C2154" s="321">
        <v>3213302</v>
      </c>
    </row>
    <row r="2155" spans="1:3" x14ac:dyDescent="0.25">
      <c r="A2155" s="321">
        <v>3213303</v>
      </c>
      <c r="B2155" s="320" t="s">
        <v>3670</v>
      </c>
      <c r="C2155" s="321">
        <v>3213303</v>
      </c>
    </row>
    <row r="2156" spans="1:3" x14ac:dyDescent="0.25">
      <c r="A2156" s="321">
        <v>3213401</v>
      </c>
      <c r="B2156" s="320" t="s">
        <v>3671</v>
      </c>
      <c r="C2156" s="321">
        <v>3213401</v>
      </c>
    </row>
    <row r="2157" spans="1:3" x14ac:dyDescent="0.25">
      <c r="A2157" s="321">
        <v>3213501</v>
      </c>
      <c r="B2157" s="320" t="s">
        <v>3672</v>
      </c>
      <c r="C2157" s="321">
        <v>3213501</v>
      </c>
    </row>
    <row r="2158" spans="1:3" x14ac:dyDescent="0.25">
      <c r="A2158" s="321">
        <v>3213601</v>
      </c>
      <c r="B2158" s="320" t="s">
        <v>3673</v>
      </c>
      <c r="C2158" s="321">
        <v>3213601</v>
      </c>
    </row>
    <row r="2159" spans="1:3" x14ac:dyDescent="0.25">
      <c r="A2159" s="321">
        <v>3213602</v>
      </c>
      <c r="B2159" s="320" t="s">
        <v>3674</v>
      </c>
      <c r="C2159" s="321">
        <v>3213602</v>
      </c>
    </row>
    <row r="2160" spans="1:3" x14ac:dyDescent="0.25">
      <c r="A2160" s="321">
        <v>3213603</v>
      </c>
      <c r="B2160" s="320" t="s">
        <v>3675</v>
      </c>
      <c r="C2160" s="321">
        <v>3213603</v>
      </c>
    </row>
    <row r="2161" spans="1:3" x14ac:dyDescent="0.25">
      <c r="A2161" s="321">
        <v>3213604</v>
      </c>
      <c r="B2161" s="320" t="s">
        <v>3676</v>
      </c>
      <c r="C2161" s="321">
        <v>3213604</v>
      </c>
    </row>
    <row r="2162" spans="1:3" x14ac:dyDescent="0.25">
      <c r="A2162" s="321">
        <v>3213605</v>
      </c>
      <c r="B2162" s="320" t="s">
        <v>3677</v>
      </c>
      <c r="C2162" s="321">
        <v>3213605</v>
      </c>
    </row>
    <row r="2163" spans="1:3" x14ac:dyDescent="0.25">
      <c r="A2163" s="321">
        <v>3213606</v>
      </c>
      <c r="B2163" s="320" t="s">
        <v>3678</v>
      </c>
      <c r="C2163" s="321">
        <v>3213606</v>
      </c>
    </row>
    <row r="2164" spans="1:3" x14ac:dyDescent="0.25">
      <c r="A2164" s="321">
        <v>3213701</v>
      </c>
      <c r="B2164" s="320" t="s">
        <v>3679</v>
      </c>
      <c r="C2164" s="321">
        <v>3213701</v>
      </c>
    </row>
    <row r="2165" spans="1:3" x14ac:dyDescent="0.25">
      <c r="A2165" s="321">
        <v>3213702</v>
      </c>
      <c r="B2165" s="320" t="s">
        <v>3680</v>
      </c>
      <c r="C2165" s="321">
        <v>3213702</v>
      </c>
    </row>
    <row r="2166" spans="1:3" x14ac:dyDescent="0.25">
      <c r="A2166" s="321">
        <v>3213703</v>
      </c>
      <c r="B2166" s="320" t="s">
        <v>3681</v>
      </c>
      <c r="C2166" s="321">
        <v>3213703</v>
      </c>
    </row>
    <row r="2167" spans="1:3" x14ac:dyDescent="0.25">
      <c r="A2167" s="321">
        <v>3213704</v>
      </c>
      <c r="B2167" s="320" t="s">
        <v>3682</v>
      </c>
      <c r="C2167" s="321">
        <v>3213704</v>
      </c>
    </row>
    <row r="2168" spans="1:3" x14ac:dyDescent="0.25">
      <c r="A2168" s="321">
        <v>3213705</v>
      </c>
      <c r="B2168" s="320" t="s">
        <v>3683</v>
      </c>
      <c r="C2168" s="321">
        <v>3213705</v>
      </c>
    </row>
    <row r="2169" spans="1:3" x14ac:dyDescent="0.25">
      <c r="A2169" s="321">
        <v>3213801</v>
      </c>
      <c r="B2169" s="320" t="s">
        <v>3684</v>
      </c>
      <c r="C2169" s="321">
        <v>3213801</v>
      </c>
    </row>
    <row r="2170" spans="1:3" x14ac:dyDescent="0.25">
      <c r="A2170" s="321">
        <v>3213802</v>
      </c>
      <c r="B2170" s="320" t="s">
        <v>3685</v>
      </c>
      <c r="C2170" s="321">
        <v>3213802</v>
      </c>
    </row>
    <row r="2171" spans="1:3" x14ac:dyDescent="0.25">
      <c r="A2171" s="321">
        <v>3213803</v>
      </c>
      <c r="B2171" s="320" t="s">
        <v>3686</v>
      </c>
      <c r="C2171" s="321">
        <v>3213803</v>
      </c>
    </row>
    <row r="2172" spans="1:3" x14ac:dyDescent="0.25">
      <c r="A2172" s="321">
        <v>3213901</v>
      </c>
      <c r="B2172" s="320" t="s">
        <v>3687</v>
      </c>
      <c r="C2172" s="321">
        <v>3213901</v>
      </c>
    </row>
    <row r="2173" spans="1:3" x14ac:dyDescent="0.25">
      <c r="A2173" s="321">
        <v>3213902</v>
      </c>
      <c r="B2173" s="320" t="s">
        <v>3688</v>
      </c>
      <c r="C2173" s="321">
        <v>3213902</v>
      </c>
    </row>
    <row r="2174" spans="1:3" ht="22.5" x14ac:dyDescent="0.25">
      <c r="A2174" s="321">
        <v>32141</v>
      </c>
      <c r="B2174" s="320" t="s">
        <v>3689</v>
      </c>
      <c r="C2174" s="321">
        <v>32141</v>
      </c>
    </row>
    <row r="2175" spans="1:3" x14ac:dyDescent="0.25">
      <c r="A2175" s="321">
        <v>3214201</v>
      </c>
      <c r="B2175" s="320" t="s">
        <v>3690</v>
      </c>
      <c r="C2175" s="321">
        <v>3214201</v>
      </c>
    </row>
    <row r="2176" spans="1:3" x14ac:dyDescent="0.25">
      <c r="A2176" s="321">
        <v>3214202</v>
      </c>
      <c r="B2176" s="320" t="s">
        <v>3691</v>
      </c>
      <c r="C2176" s="321">
        <v>3214202</v>
      </c>
    </row>
    <row r="2177" spans="1:3" x14ac:dyDescent="0.25">
      <c r="A2177" s="321">
        <v>3214301</v>
      </c>
      <c r="B2177" s="320" t="s">
        <v>3692</v>
      </c>
      <c r="C2177" s="321">
        <v>3214301</v>
      </c>
    </row>
    <row r="2178" spans="1:3" x14ac:dyDescent="0.25">
      <c r="A2178" s="321">
        <v>3214302</v>
      </c>
      <c r="B2178" s="320" t="s">
        <v>3693</v>
      </c>
      <c r="C2178" s="321">
        <v>3214302</v>
      </c>
    </row>
    <row r="2179" spans="1:3" x14ac:dyDescent="0.25">
      <c r="A2179" s="321">
        <v>3214303</v>
      </c>
      <c r="B2179" s="320" t="s">
        <v>3694</v>
      </c>
      <c r="C2179" s="321">
        <v>3214303</v>
      </c>
    </row>
    <row r="2180" spans="1:3" x14ac:dyDescent="0.25">
      <c r="A2180" s="321">
        <v>3214304</v>
      </c>
      <c r="B2180" s="320" t="s">
        <v>3695</v>
      </c>
      <c r="C2180" s="321">
        <v>3214304</v>
      </c>
    </row>
    <row r="2181" spans="1:3" x14ac:dyDescent="0.25">
      <c r="A2181" s="321">
        <v>3214401</v>
      </c>
      <c r="B2181" s="320" t="s">
        <v>3696</v>
      </c>
      <c r="C2181" s="321">
        <v>3214401</v>
      </c>
    </row>
    <row r="2182" spans="1:3" x14ac:dyDescent="0.25">
      <c r="A2182" s="321">
        <v>3214402</v>
      </c>
      <c r="B2182" s="320" t="s">
        <v>3697</v>
      </c>
      <c r="C2182" s="321">
        <v>3214402</v>
      </c>
    </row>
    <row r="2183" spans="1:3" x14ac:dyDescent="0.25">
      <c r="A2183" s="321">
        <v>3214801</v>
      </c>
      <c r="B2183" s="320" t="s">
        <v>3698</v>
      </c>
      <c r="C2183" s="321">
        <v>3214801</v>
      </c>
    </row>
    <row r="2184" spans="1:3" x14ac:dyDescent="0.25">
      <c r="A2184" s="321">
        <v>3214802</v>
      </c>
      <c r="B2184" s="320" t="s">
        <v>3699</v>
      </c>
      <c r="C2184" s="321">
        <v>3214802</v>
      </c>
    </row>
    <row r="2185" spans="1:3" x14ac:dyDescent="0.25">
      <c r="A2185" s="321">
        <v>3214803</v>
      </c>
      <c r="B2185" s="320" t="s">
        <v>3700</v>
      </c>
      <c r="C2185" s="321">
        <v>3214803</v>
      </c>
    </row>
    <row r="2186" spans="1:3" x14ac:dyDescent="0.25">
      <c r="A2186" s="321">
        <v>3214804</v>
      </c>
      <c r="B2186" s="320" t="s">
        <v>3701</v>
      </c>
      <c r="C2186" s="321">
        <v>3214804</v>
      </c>
    </row>
    <row r="2187" spans="1:3" x14ac:dyDescent="0.25">
      <c r="A2187" s="321">
        <v>3214805</v>
      </c>
      <c r="B2187" s="320" t="s">
        <v>3702</v>
      </c>
      <c r="C2187" s="321">
        <v>3214805</v>
      </c>
    </row>
    <row r="2188" spans="1:3" x14ac:dyDescent="0.25">
      <c r="A2188" s="321">
        <v>3214806</v>
      </c>
      <c r="B2188" s="320" t="s">
        <v>3703</v>
      </c>
      <c r="C2188" s="321">
        <v>3214806</v>
      </c>
    </row>
    <row r="2189" spans="1:3" x14ac:dyDescent="0.25">
      <c r="A2189" s="321">
        <v>3214807</v>
      </c>
      <c r="B2189" s="320" t="s">
        <v>3704</v>
      </c>
      <c r="C2189" s="321">
        <v>3214807</v>
      </c>
    </row>
    <row r="2190" spans="1:3" x14ac:dyDescent="0.25">
      <c r="A2190" s="321">
        <v>3214808</v>
      </c>
      <c r="B2190" s="320" t="s">
        <v>3705</v>
      </c>
      <c r="C2190" s="321">
        <v>3214808</v>
      </c>
    </row>
    <row r="2191" spans="1:3" x14ac:dyDescent="0.25">
      <c r="A2191" s="321">
        <v>3214809</v>
      </c>
      <c r="B2191" s="320" t="s">
        <v>3706</v>
      </c>
      <c r="C2191" s="321">
        <v>3214809</v>
      </c>
    </row>
    <row r="2192" spans="1:3" x14ac:dyDescent="0.25">
      <c r="A2192" s="321">
        <v>3214810</v>
      </c>
      <c r="B2192" s="320" t="s">
        <v>3707</v>
      </c>
      <c r="C2192" s="321">
        <v>3214810</v>
      </c>
    </row>
    <row r="2193" spans="1:3" x14ac:dyDescent="0.25">
      <c r="A2193" s="321">
        <v>3214811</v>
      </c>
      <c r="B2193" s="320" t="s">
        <v>3708</v>
      </c>
      <c r="C2193" s="321">
        <v>3214811</v>
      </c>
    </row>
    <row r="2194" spans="1:3" x14ac:dyDescent="0.25">
      <c r="A2194" s="321">
        <v>3214812</v>
      </c>
      <c r="B2194" s="320" t="s">
        <v>3709</v>
      </c>
      <c r="C2194" s="321">
        <v>3214812</v>
      </c>
    </row>
    <row r="2195" spans="1:3" ht="22.5" x14ac:dyDescent="0.25">
      <c r="A2195" s="321">
        <v>3214813</v>
      </c>
      <c r="B2195" s="320" t="s">
        <v>3710</v>
      </c>
      <c r="C2195" s="321">
        <v>3214813</v>
      </c>
    </row>
    <row r="2196" spans="1:3" x14ac:dyDescent="0.25">
      <c r="A2196" s="321">
        <v>3214814</v>
      </c>
      <c r="B2196" s="320" t="s">
        <v>3711</v>
      </c>
      <c r="C2196" s="321">
        <v>3214814</v>
      </c>
    </row>
    <row r="2197" spans="1:3" x14ac:dyDescent="0.25">
      <c r="A2197" s="321">
        <v>3214815</v>
      </c>
      <c r="B2197" s="320" t="s">
        <v>3712</v>
      </c>
      <c r="C2197" s="321">
        <v>3214815</v>
      </c>
    </row>
    <row r="2198" spans="1:3" x14ac:dyDescent="0.25">
      <c r="A2198" s="321">
        <v>3214816</v>
      </c>
      <c r="B2198" s="320" t="s">
        <v>3713</v>
      </c>
      <c r="C2198" s="321">
        <v>3214816</v>
      </c>
    </row>
    <row r="2199" spans="1:3" x14ac:dyDescent="0.25">
      <c r="A2199" s="321">
        <v>3214817</v>
      </c>
      <c r="B2199" s="320" t="s">
        <v>3714</v>
      </c>
      <c r="C2199" s="321">
        <v>3214817</v>
      </c>
    </row>
    <row r="2200" spans="1:3" ht="22.5" x14ac:dyDescent="0.25">
      <c r="A2200" s="321">
        <v>3214901</v>
      </c>
      <c r="B2200" s="320" t="s">
        <v>3715</v>
      </c>
      <c r="C2200" s="321">
        <v>3214901</v>
      </c>
    </row>
    <row r="2201" spans="1:3" ht="22.5" x14ac:dyDescent="0.25">
      <c r="A2201" s="321">
        <v>3214902</v>
      </c>
      <c r="B2201" s="320" t="s">
        <v>3716</v>
      </c>
      <c r="C2201" s="321">
        <v>3214902</v>
      </c>
    </row>
    <row r="2202" spans="1:3" x14ac:dyDescent="0.25">
      <c r="A2202" s="321">
        <v>3214903</v>
      </c>
      <c r="B2202" s="320" t="s">
        <v>3717</v>
      </c>
      <c r="C2202" s="321">
        <v>3214903</v>
      </c>
    </row>
    <row r="2203" spans="1:3" x14ac:dyDescent="0.25">
      <c r="A2203" s="321">
        <v>3214904</v>
      </c>
      <c r="B2203" s="320" t="s">
        <v>3718</v>
      </c>
      <c r="C2203" s="321">
        <v>3214904</v>
      </c>
    </row>
    <row r="2204" spans="1:3" x14ac:dyDescent="0.25">
      <c r="A2204" s="321">
        <v>3214905</v>
      </c>
      <c r="B2204" s="320" t="s">
        <v>3719</v>
      </c>
      <c r="C2204" s="321">
        <v>3214905</v>
      </c>
    </row>
    <row r="2205" spans="1:3" x14ac:dyDescent="0.25">
      <c r="A2205" s="321">
        <v>3214906</v>
      </c>
      <c r="B2205" s="320" t="s">
        <v>3720</v>
      </c>
      <c r="C2205" s="321">
        <v>3214906</v>
      </c>
    </row>
    <row r="2206" spans="1:3" x14ac:dyDescent="0.25">
      <c r="A2206" s="321">
        <v>3215101</v>
      </c>
      <c r="B2206" s="320" t="s">
        <v>3721</v>
      </c>
      <c r="C2206" s="321">
        <v>3215101</v>
      </c>
    </row>
    <row r="2207" spans="1:3" x14ac:dyDescent="0.25">
      <c r="A2207" s="321">
        <v>3215102</v>
      </c>
      <c r="B2207" s="320" t="s">
        <v>3722</v>
      </c>
      <c r="C2207" s="321">
        <v>3215102</v>
      </c>
    </row>
    <row r="2208" spans="1:3" x14ac:dyDescent="0.25">
      <c r="A2208" s="321">
        <v>3215201</v>
      </c>
      <c r="B2208" s="320" t="s">
        <v>3723</v>
      </c>
      <c r="C2208" s="321">
        <v>3215201</v>
      </c>
    </row>
    <row r="2209" spans="1:3" x14ac:dyDescent="0.25">
      <c r="A2209" s="321">
        <v>3215202</v>
      </c>
      <c r="B2209" s="320" t="s">
        <v>3724</v>
      </c>
      <c r="C2209" s="321">
        <v>3215202</v>
      </c>
    </row>
    <row r="2210" spans="1:3" x14ac:dyDescent="0.25">
      <c r="A2210" s="321">
        <v>3215203</v>
      </c>
      <c r="B2210" s="320" t="s">
        <v>3725</v>
      </c>
      <c r="C2210" s="321">
        <v>3215203</v>
      </c>
    </row>
    <row r="2211" spans="1:3" x14ac:dyDescent="0.25">
      <c r="A2211" s="321">
        <v>3215204</v>
      </c>
      <c r="B2211" s="320" t="s">
        <v>3726</v>
      </c>
      <c r="C2211" s="321">
        <v>3215204</v>
      </c>
    </row>
    <row r="2212" spans="1:3" x14ac:dyDescent="0.25">
      <c r="A2212" s="321">
        <v>3215205</v>
      </c>
      <c r="B2212" s="320" t="s">
        <v>3727</v>
      </c>
      <c r="C2212" s="321">
        <v>3215205</v>
      </c>
    </row>
    <row r="2213" spans="1:3" x14ac:dyDescent="0.25">
      <c r="A2213" s="321">
        <v>3215206</v>
      </c>
      <c r="B2213" s="320" t="s">
        <v>3728</v>
      </c>
      <c r="C2213" s="321">
        <v>3215206</v>
      </c>
    </row>
    <row r="2214" spans="1:3" x14ac:dyDescent="0.25">
      <c r="A2214" s="321">
        <v>3215207</v>
      </c>
      <c r="B2214" s="320" t="s">
        <v>3729</v>
      </c>
      <c r="C2214" s="321">
        <v>3215207</v>
      </c>
    </row>
    <row r="2215" spans="1:3" x14ac:dyDescent="0.25">
      <c r="A2215" s="321">
        <v>3215301</v>
      </c>
      <c r="B2215" s="320" t="s">
        <v>3730</v>
      </c>
      <c r="C2215" s="321">
        <v>3215301</v>
      </c>
    </row>
    <row r="2216" spans="1:3" x14ac:dyDescent="0.25">
      <c r="A2216" s="321">
        <v>3215302</v>
      </c>
      <c r="B2216" s="320" t="s">
        <v>3731</v>
      </c>
      <c r="C2216" s="321">
        <v>3215302</v>
      </c>
    </row>
    <row r="2217" spans="1:3" x14ac:dyDescent="0.25">
      <c r="A2217" s="321">
        <v>3215303</v>
      </c>
      <c r="B2217" s="320" t="s">
        <v>3732</v>
      </c>
      <c r="C2217" s="321">
        <v>3215303</v>
      </c>
    </row>
    <row r="2218" spans="1:3" x14ac:dyDescent="0.25">
      <c r="A2218" s="321">
        <v>3215304</v>
      </c>
      <c r="B2218" s="320" t="s">
        <v>3733</v>
      </c>
      <c r="C2218" s="321">
        <v>3215304</v>
      </c>
    </row>
    <row r="2219" spans="1:3" x14ac:dyDescent="0.25">
      <c r="A2219" s="321">
        <v>3215305</v>
      </c>
      <c r="B2219" s="320" t="s">
        <v>3734</v>
      </c>
      <c r="C2219" s="321">
        <v>3215305</v>
      </c>
    </row>
    <row r="2220" spans="1:3" x14ac:dyDescent="0.25">
      <c r="A2220" s="321">
        <v>3215306</v>
      </c>
      <c r="B2220" s="320" t="s">
        <v>3735</v>
      </c>
      <c r="C2220" s="321">
        <v>3215306</v>
      </c>
    </row>
    <row r="2221" spans="1:3" x14ac:dyDescent="0.25">
      <c r="A2221" s="321">
        <v>3215307</v>
      </c>
      <c r="B2221" s="320" t="s">
        <v>3736</v>
      </c>
      <c r="C2221" s="321">
        <v>3215307</v>
      </c>
    </row>
    <row r="2222" spans="1:3" x14ac:dyDescent="0.25">
      <c r="A2222" s="321">
        <v>3215308</v>
      </c>
      <c r="B2222" s="320" t="s">
        <v>3737</v>
      </c>
      <c r="C2222" s="321">
        <v>3215308</v>
      </c>
    </row>
    <row r="2223" spans="1:3" x14ac:dyDescent="0.25">
      <c r="A2223" s="321">
        <v>3215309</v>
      </c>
      <c r="B2223" s="320" t="s">
        <v>3738</v>
      </c>
      <c r="C2223" s="321">
        <v>3215309</v>
      </c>
    </row>
    <row r="2224" spans="1:3" x14ac:dyDescent="0.25">
      <c r="A2224" s="321">
        <v>3215310</v>
      </c>
      <c r="B2224" s="320" t="s">
        <v>3739</v>
      </c>
      <c r="C2224" s="321">
        <v>3215310</v>
      </c>
    </row>
    <row r="2225" spans="1:3" x14ac:dyDescent="0.25">
      <c r="A2225" s="321">
        <v>3215311</v>
      </c>
      <c r="B2225" s="320" t="s">
        <v>3740</v>
      </c>
      <c r="C2225" s="321">
        <v>3215311</v>
      </c>
    </row>
    <row r="2226" spans="1:3" ht="22.5" x14ac:dyDescent="0.25">
      <c r="A2226" s="321">
        <v>3215312</v>
      </c>
      <c r="B2226" s="320" t="s">
        <v>3741</v>
      </c>
      <c r="C2226" s="321">
        <v>3215312</v>
      </c>
    </row>
    <row r="2227" spans="1:3" ht="22.5" x14ac:dyDescent="0.25">
      <c r="A2227" s="321">
        <v>3215313</v>
      </c>
      <c r="B2227" s="320" t="s">
        <v>3742</v>
      </c>
      <c r="C2227" s="321">
        <v>3215313</v>
      </c>
    </row>
    <row r="2228" spans="1:3" ht="22.5" x14ac:dyDescent="0.25">
      <c r="A2228" s="321">
        <v>3215314</v>
      </c>
      <c r="B2228" s="320" t="s">
        <v>3743</v>
      </c>
      <c r="C2228" s="321">
        <v>3215314</v>
      </c>
    </row>
    <row r="2229" spans="1:3" ht="22.5" x14ac:dyDescent="0.25">
      <c r="A2229" s="321">
        <v>3215315</v>
      </c>
      <c r="B2229" s="320" t="s">
        <v>3744</v>
      </c>
      <c r="C2229" s="321">
        <v>3215315</v>
      </c>
    </row>
    <row r="2230" spans="1:3" x14ac:dyDescent="0.25">
      <c r="A2230" s="321">
        <v>3215316</v>
      </c>
      <c r="B2230" s="320" t="s">
        <v>3745</v>
      </c>
      <c r="C2230" s="321">
        <v>3215316</v>
      </c>
    </row>
    <row r="2231" spans="1:3" x14ac:dyDescent="0.25">
      <c r="A2231" s="321">
        <v>3215317</v>
      </c>
      <c r="B2231" s="320" t="s">
        <v>3746</v>
      </c>
      <c r="C2231" s="321">
        <v>3215317</v>
      </c>
    </row>
    <row r="2232" spans="1:3" x14ac:dyDescent="0.25">
      <c r="A2232" s="321">
        <v>3215318</v>
      </c>
      <c r="B2232" s="320" t="s">
        <v>3747</v>
      </c>
      <c r="C2232" s="321">
        <v>3215318</v>
      </c>
    </row>
    <row r="2233" spans="1:3" x14ac:dyDescent="0.25">
      <c r="A2233" s="321">
        <v>3219101</v>
      </c>
      <c r="B2233" s="320" t="s">
        <v>3748</v>
      </c>
      <c r="C2233" s="321">
        <v>3219101</v>
      </c>
    </row>
    <row r="2234" spans="1:3" x14ac:dyDescent="0.25">
      <c r="A2234" s="321">
        <v>3219102</v>
      </c>
      <c r="B2234" s="320" t="s">
        <v>3749</v>
      </c>
      <c r="C2234" s="321">
        <v>3219102</v>
      </c>
    </row>
    <row r="2235" spans="1:3" x14ac:dyDescent="0.25">
      <c r="A2235" s="321">
        <v>3219103</v>
      </c>
      <c r="B2235" s="320" t="s">
        <v>3750</v>
      </c>
      <c r="C2235" s="321">
        <v>3219103</v>
      </c>
    </row>
    <row r="2236" spans="1:3" x14ac:dyDescent="0.25">
      <c r="A2236" s="321">
        <v>3219104</v>
      </c>
      <c r="B2236" s="320" t="s">
        <v>3751</v>
      </c>
      <c r="C2236" s="321">
        <v>3219104</v>
      </c>
    </row>
    <row r="2237" spans="1:3" x14ac:dyDescent="0.25">
      <c r="A2237" s="321">
        <v>3219105</v>
      </c>
      <c r="B2237" s="320" t="s">
        <v>3752</v>
      </c>
      <c r="C2237" s="321">
        <v>3219105</v>
      </c>
    </row>
    <row r="2238" spans="1:3" x14ac:dyDescent="0.25">
      <c r="A2238" s="321">
        <v>3219201</v>
      </c>
      <c r="B2238" s="320" t="s">
        <v>3753</v>
      </c>
      <c r="C2238" s="321">
        <v>3219201</v>
      </c>
    </row>
    <row r="2239" spans="1:3" x14ac:dyDescent="0.25">
      <c r="A2239" s="321">
        <v>3219202</v>
      </c>
      <c r="B2239" s="320" t="s">
        <v>3754</v>
      </c>
      <c r="C2239" s="321">
        <v>3219202</v>
      </c>
    </row>
    <row r="2240" spans="1:3" x14ac:dyDescent="0.25">
      <c r="A2240" s="321">
        <v>3219203</v>
      </c>
      <c r="B2240" s="320" t="s">
        <v>3755</v>
      </c>
      <c r="C2240" s="321">
        <v>3219203</v>
      </c>
    </row>
    <row r="2241" spans="1:3" x14ac:dyDescent="0.25">
      <c r="A2241" s="321">
        <v>3219204</v>
      </c>
      <c r="B2241" s="320" t="s">
        <v>3756</v>
      </c>
      <c r="C2241" s="321">
        <v>3219204</v>
      </c>
    </row>
    <row r="2242" spans="1:3" x14ac:dyDescent="0.25">
      <c r="A2242" s="321">
        <v>3219205</v>
      </c>
      <c r="B2242" s="320" t="s">
        <v>3757</v>
      </c>
      <c r="C2242" s="321">
        <v>3219205</v>
      </c>
    </row>
    <row r="2243" spans="1:3" x14ac:dyDescent="0.25">
      <c r="A2243" s="321">
        <v>3219206</v>
      </c>
      <c r="B2243" s="320" t="s">
        <v>3758</v>
      </c>
      <c r="C2243" s="321">
        <v>3219206</v>
      </c>
    </row>
    <row r="2244" spans="1:3" x14ac:dyDescent="0.25">
      <c r="A2244" s="321">
        <v>3219301</v>
      </c>
      <c r="B2244" s="320" t="s">
        <v>3759</v>
      </c>
      <c r="C2244" s="321">
        <v>3219301</v>
      </c>
    </row>
    <row r="2245" spans="1:3" x14ac:dyDescent="0.25">
      <c r="A2245" s="321">
        <v>3219302</v>
      </c>
      <c r="B2245" s="320" t="s">
        <v>3760</v>
      </c>
      <c r="C2245" s="321">
        <v>3219302</v>
      </c>
    </row>
    <row r="2246" spans="1:3" x14ac:dyDescent="0.25">
      <c r="A2246" s="321">
        <v>3219303</v>
      </c>
      <c r="B2246" s="320" t="s">
        <v>3761</v>
      </c>
      <c r="C2246" s="321">
        <v>3219303</v>
      </c>
    </row>
    <row r="2247" spans="1:3" x14ac:dyDescent="0.25">
      <c r="A2247" s="321">
        <v>3219304</v>
      </c>
      <c r="B2247" s="320" t="s">
        <v>3762</v>
      </c>
      <c r="C2247" s="321">
        <v>3219304</v>
      </c>
    </row>
    <row r="2248" spans="1:3" x14ac:dyDescent="0.25">
      <c r="A2248" s="321">
        <v>3219305</v>
      </c>
      <c r="B2248" s="320" t="s">
        <v>3763</v>
      </c>
      <c r="C2248" s="321">
        <v>3219305</v>
      </c>
    </row>
    <row r="2249" spans="1:3" x14ac:dyDescent="0.25">
      <c r="A2249" s="321">
        <v>3219306</v>
      </c>
      <c r="B2249" s="320" t="s">
        <v>3764</v>
      </c>
      <c r="C2249" s="321">
        <v>3219306</v>
      </c>
    </row>
    <row r="2250" spans="1:3" x14ac:dyDescent="0.25">
      <c r="A2250" s="321">
        <v>3219307</v>
      </c>
      <c r="B2250" s="320" t="s">
        <v>3765</v>
      </c>
      <c r="C2250" s="321">
        <v>3219307</v>
      </c>
    </row>
    <row r="2251" spans="1:3" x14ac:dyDescent="0.25">
      <c r="A2251" s="321">
        <v>3219308</v>
      </c>
      <c r="B2251" s="320" t="s">
        <v>3766</v>
      </c>
      <c r="C2251" s="321">
        <v>3219308</v>
      </c>
    </row>
    <row r="2252" spans="1:3" x14ac:dyDescent="0.25">
      <c r="A2252" s="321">
        <v>3219399</v>
      </c>
      <c r="B2252" s="320" t="s">
        <v>3767</v>
      </c>
      <c r="C2252" s="321">
        <v>3219399</v>
      </c>
    </row>
    <row r="2253" spans="1:3" x14ac:dyDescent="0.25">
      <c r="A2253" s="321">
        <v>3219401</v>
      </c>
      <c r="B2253" s="320" t="s">
        <v>3768</v>
      </c>
      <c r="C2253" s="321">
        <v>3219401</v>
      </c>
    </row>
    <row r="2254" spans="1:3" x14ac:dyDescent="0.25">
      <c r="A2254" s="321">
        <v>32195</v>
      </c>
      <c r="B2254" s="320" t="s">
        <v>3769</v>
      </c>
      <c r="C2254" s="321">
        <v>32195</v>
      </c>
    </row>
    <row r="2255" spans="1:3" x14ac:dyDescent="0.25">
      <c r="A2255" s="321">
        <v>3219601</v>
      </c>
      <c r="B2255" s="320" t="s">
        <v>3770</v>
      </c>
      <c r="C2255" s="321">
        <v>3219601</v>
      </c>
    </row>
    <row r="2256" spans="1:3" x14ac:dyDescent="0.25">
      <c r="A2256" s="321">
        <v>3219602</v>
      </c>
      <c r="B2256" s="320" t="s">
        <v>3771</v>
      </c>
      <c r="C2256" s="321">
        <v>3219602</v>
      </c>
    </row>
    <row r="2257" spans="1:3" x14ac:dyDescent="0.25">
      <c r="A2257" s="321">
        <v>3219701</v>
      </c>
      <c r="B2257" s="320" t="s">
        <v>3772</v>
      </c>
      <c r="C2257" s="321">
        <v>3219701</v>
      </c>
    </row>
    <row r="2258" spans="1:3" x14ac:dyDescent="0.25">
      <c r="A2258" s="321">
        <v>3219702</v>
      </c>
      <c r="B2258" s="320" t="s">
        <v>3773</v>
      </c>
      <c r="C2258" s="321">
        <v>3219702</v>
      </c>
    </row>
    <row r="2259" spans="1:3" x14ac:dyDescent="0.25">
      <c r="A2259" s="321">
        <v>3219703</v>
      </c>
      <c r="B2259" s="320" t="s">
        <v>3774</v>
      </c>
      <c r="C2259" s="321">
        <v>3219703</v>
      </c>
    </row>
    <row r="2260" spans="1:3" x14ac:dyDescent="0.25">
      <c r="A2260" s="321">
        <v>32198</v>
      </c>
      <c r="B2260" s="320" t="s">
        <v>3775</v>
      </c>
      <c r="C2260" s="321">
        <v>32198</v>
      </c>
    </row>
    <row r="2261" spans="1:3" x14ac:dyDescent="0.25">
      <c r="A2261" s="321">
        <v>3219901</v>
      </c>
      <c r="B2261" s="320" t="s">
        <v>3776</v>
      </c>
      <c r="C2261" s="321">
        <v>3219901</v>
      </c>
    </row>
    <row r="2262" spans="1:3" x14ac:dyDescent="0.25">
      <c r="A2262" s="321">
        <v>3219902</v>
      </c>
      <c r="B2262" s="320" t="s">
        <v>3777</v>
      </c>
      <c r="C2262" s="321">
        <v>3219902</v>
      </c>
    </row>
    <row r="2263" spans="1:3" x14ac:dyDescent="0.25">
      <c r="A2263" s="321">
        <v>3219903</v>
      </c>
      <c r="B2263" s="320" t="s">
        <v>3778</v>
      </c>
      <c r="C2263" s="321">
        <v>3219903</v>
      </c>
    </row>
    <row r="2264" spans="1:3" x14ac:dyDescent="0.25">
      <c r="A2264" s="321">
        <v>3219904</v>
      </c>
      <c r="B2264" s="320" t="s">
        <v>3779</v>
      </c>
      <c r="C2264" s="321">
        <v>3219904</v>
      </c>
    </row>
    <row r="2265" spans="1:3" x14ac:dyDescent="0.25">
      <c r="A2265" s="321">
        <v>3219905</v>
      </c>
      <c r="B2265" s="320" t="s">
        <v>3780</v>
      </c>
      <c r="C2265" s="321">
        <v>3219905</v>
      </c>
    </row>
    <row r="2266" spans="1:3" x14ac:dyDescent="0.25">
      <c r="A2266" s="321">
        <v>3219906</v>
      </c>
      <c r="B2266" s="320" t="s">
        <v>3781</v>
      </c>
      <c r="C2266" s="321">
        <v>3219906</v>
      </c>
    </row>
    <row r="2267" spans="1:3" x14ac:dyDescent="0.25">
      <c r="A2267" s="321">
        <v>3219907</v>
      </c>
      <c r="B2267" s="320" t="s">
        <v>3782</v>
      </c>
      <c r="C2267" s="321">
        <v>3219907</v>
      </c>
    </row>
    <row r="2268" spans="1:3" x14ac:dyDescent="0.25">
      <c r="A2268" s="321">
        <v>3219908</v>
      </c>
      <c r="B2268" s="320" t="s">
        <v>3783</v>
      </c>
      <c r="C2268" s="321">
        <v>3219908</v>
      </c>
    </row>
    <row r="2269" spans="1:3" x14ac:dyDescent="0.25">
      <c r="A2269" s="321">
        <v>3219909</v>
      </c>
      <c r="B2269" s="320" t="s">
        <v>3784</v>
      </c>
      <c r="C2269" s="321">
        <v>3219909</v>
      </c>
    </row>
    <row r="2270" spans="1:3" x14ac:dyDescent="0.25">
      <c r="A2270" s="321">
        <v>3219910</v>
      </c>
      <c r="B2270" s="320" t="s">
        <v>3785</v>
      </c>
      <c r="C2270" s="321">
        <v>3219910</v>
      </c>
    </row>
    <row r="2271" spans="1:3" x14ac:dyDescent="0.25">
      <c r="A2271" s="321">
        <v>3219911</v>
      </c>
      <c r="B2271" s="320" t="s">
        <v>3786</v>
      </c>
      <c r="C2271" s="321">
        <v>3219911</v>
      </c>
    </row>
    <row r="2272" spans="1:3" x14ac:dyDescent="0.25">
      <c r="A2272" s="321">
        <v>3219912</v>
      </c>
      <c r="B2272" s="320" t="s">
        <v>3787</v>
      </c>
      <c r="C2272" s="321">
        <v>3219912</v>
      </c>
    </row>
    <row r="2273" spans="1:3" x14ac:dyDescent="0.25">
      <c r="A2273" s="321">
        <v>3219913</v>
      </c>
      <c r="B2273" s="320" t="s">
        <v>3788</v>
      </c>
      <c r="C2273" s="321">
        <v>3219913</v>
      </c>
    </row>
    <row r="2274" spans="1:3" x14ac:dyDescent="0.25">
      <c r="A2274" s="321">
        <v>3219914</v>
      </c>
      <c r="B2274" s="320" t="s">
        <v>3789</v>
      </c>
      <c r="C2274" s="321">
        <v>3219914</v>
      </c>
    </row>
    <row r="2275" spans="1:3" x14ac:dyDescent="0.25">
      <c r="A2275" s="321">
        <v>3219915</v>
      </c>
      <c r="B2275" s="320" t="s">
        <v>3790</v>
      </c>
      <c r="C2275" s="321">
        <v>3219915</v>
      </c>
    </row>
    <row r="2276" spans="1:3" x14ac:dyDescent="0.25">
      <c r="A2276" s="321">
        <v>3219916</v>
      </c>
      <c r="B2276" s="320" t="s">
        <v>3791</v>
      </c>
      <c r="C2276" s="321">
        <v>3219916</v>
      </c>
    </row>
    <row r="2277" spans="1:3" x14ac:dyDescent="0.25">
      <c r="A2277" s="321">
        <v>3219917</v>
      </c>
      <c r="B2277" s="320" t="s">
        <v>3792</v>
      </c>
      <c r="C2277" s="321">
        <v>3219917</v>
      </c>
    </row>
    <row r="2278" spans="1:3" x14ac:dyDescent="0.25">
      <c r="A2278" s="321">
        <v>3219918</v>
      </c>
      <c r="B2278" s="320" t="s">
        <v>3793</v>
      </c>
      <c r="C2278" s="321">
        <v>3219918</v>
      </c>
    </row>
    <row r="2279" spans="1:3" x14ac:dyDescent="0.25">
      <c r="A2279" s="321">
        <v>3219919</v>
      </c>
      <c r="B2279" s="320" t="s">
        <v>3794</v>
      </c>
      <c r="C2279" s="321">
        <v>3219919</v>
      </c>
    </row>
    <row r="2280" spans="1:3" x14ac:dyDescent="0.25">
      <c r="A2280" s="321">
        <v>3219920</v>
      </c>
      <c r="B2280" s="320" t="s">
        <v>3795</v>
      </c>
      <c r="C2280" s="321">
        <v>3219920</v>
      </c>
    </row>
    <row r="2281" spans="1:3" x14ac:dyDescent="0.25">
      <c r="A2281" s="321">
        <v>3219921</v>
      </c>
      <c r="B2281" s="320" t="s">
        <v>3796</v>
      </c>
      <c r="C2281" s="321">
        <v>3219921</v>
      </c>
    </row>
    <row r="2282" spans="1:3" x14ac:dyDescent="0.25">
      <c r="A2282" s="321">
        <v>3219922</v>
      </c>
      <c r="B2282" s="320" t="s">
        <v>3797</v>
      </c>
      <c r="C2282" s="321">
        <v>3219922</v>
      </c>
    </row>
    <row r="2283" spans="1:3" x14ac:dyDescent="0.25">
      <c r="A2283" s="321">
        <v>3219923</v>
      </c>
      <c r="B2283" s="320" t="s">
        <v>3798</v>
      </c>
      <c r="C2283" s="321">
        <v>3219923</v>
      </c>
    </row>
    <row r="2284" spans="1:3" x14ac:dyDescent="0.25">
      <c r="A2284" s="321">
        <v>3219924</v>
      </c>
      <c r="B2284" s="320" t="s">
        <v>3799</v>
      </c>
      <c r="C2284" s="321">
        <v>3219924</v>
      </c>
    </row>
    <row r="2285" spans="1:3" x14ac:dyDescent="0.25">
      <c r="A2285" s="321">
        <v>3219925</v>
      </c>
      <c r="B2285" s="320" t="s">
        <v>3800</v>
      </c>
      <c r="C2285" s="321">
        <v>3219925</v>
      </c>
    </row>
    <row r="2286" spans="1:3" x14ac:dyDescent="0.25">
      <c r="A2286" s="321">
        <v>3219926</v>
      </c>
      <c r="B2286" s="320" t="s">
        <v>3801</v>
      </c>
      <c r="C2286" s="321">
        <v>3219926</v>
      </c>
    </row>
    <row r="2287" spans="1:3" x14ac:dyDescent="0.25">
      <c r="A2287" s="321">
        <v>3219927</v>
      </c>
      <c r="B2287" s="320" t="s">
        <v>3802</v>
      </c>
      <c r="C2287" s="321">
        <v>3219927</v>
      </c>
    </row>
    <row r="2288" spans="1:3" x14ac:dyDescent="0.25">
      <c r="A2288" s="321">
        <v>3219928</v>
      </c>
      <c r="B2288" s="320" t="s">
        <v>3803</v>
      </c>
      <c r="C2288" s="321">
        <v>3219928</v>
      </c>
    </row>
    <row r="2289" spans="1:3" ht="22.5" x14ac:dyDescent="0.25">
      <c r="A2289" s="321">
        <v>3219929</v>
      </c>
      <c r="B2289" s="320" t="s">
        <v>3804</v>
      </c>
      <c r="C2289" s="321">
        <v>3219929</v>
      </c>
    </row>
    <row r="2290" spans="1:3" x14ac:dyDescent="0.25">
      <c r="A2290" s="321">
        <v>3219930</v>
      </c>
      <c r="B2290" s="320" t="s">
        <v>3805</v>
      </c>
      <c r="C2290" s="321">
        <v>3219930</v>
      </c>
    </row>
    <row r="2291" spans="1:3" x14ac:dyDescent="0.25">
      <c r="A2291" s="321">
        <v>3219931</v>
      </c>
      <c r="B2291" s="320" t="s">
        <v>3806</v>
      </c>
      <c r="C2291" s="321">
        <v>3219931</v>
      </c>
    </row>
    <row r="2292" spans="1:3" ht="22.5" x14ac:dyDescent="0.25">
      <c r="A2292" s="321">
        <v>3219932</v>
      </c>
      <c r="B2292" s="320" t="s">
        <v>3807</v>
      </c>
      <c r="C2292" s="321">
        <v>3219932</v>
      </c>
    </row>
    <row r="2293" spans="1:3" x14ac:dyDescent="0.25">
      <c r="A2293" s="321">
        <v>3219933</v>
      </c>
      <c r="B2293" s="320" t="s">
        <v>3808</v>
      </c>
      <c r="C2293" s="321">
        <v>3219933</v>
      </c>
    </row>
    <row r="2294" spans="1:3" x14ac:dyDescent="0.25">
      <c r="A2294" s="321">
        <v>3219934</v>
      </c>
      <c r="B2294" s="320" t="s">
        <v>3809</v>
      </c>
      <c r="C2294" s="321">
        <v>3219934</v>
      </c>
    </row>
    <row r="2295" spans="1:3" x14ac:dyDescent="0.25">
      <c r="A2295" s="321">
        <v>3219935</v>
      </c>
      <c r="B2295" s="320" t="s">
        <v>3810</v>
      </c>
      <c r="C2295" s="321">
        <v>3219935</v>
      </c>
    </row>
    <row r="2296" spans="1:3" x14ac:dyDescent="0.25">
      <c r="A2296" s="321">
        <v>3219936</v>
      </c>
      <c r="B2296" s="320" t="s">
        <v>3811</v>
      </c>
      <c r="C2296" s="321">
        <v>3219936</v>
      </c>
    </row>
    <row r="2297" spans="1:3" x14ac:dyDescent="0.25">
      <c r="A2297" s="321">
        <v>3219937</v>
      </c>
      <c r="B2297" s="320" t="s">
        <v>3812</v>
      </c>
      <c r="C2297" s="321">
        <v>3219937</v>
      </c>
    </row>
    <row r="2298" spans="1:3" x14ac:dyDescent="0.25">
      <c r="A2298" s="321">
        <v>3219938</v>
      </c>
      <c r="B2298" s="320" t="s">
        <v>3813</v>
      </c>
      <c r="C2298" s="321">
        <v>3219938</v>
      </c>
    </row>
    <row r="2299" spans="1:3" x14ac:dyDescent="0.25">
      <c r="A2299" s="321">
        <v>3219996</v>
      </c>
      <c r="B2299" s="320" t="s">
        <v>3814</v>
      </c>
      <c r="C2299" s="321">
        <v>3219996</v>
      </c>
    </row>
    <row r="2300" spans="1:3" x14ac:dyDescent="0.25">
      <c r="A2300" s="321">
        <v>3219997</v>
      </c>
      <c r="B2300" s="320" t="s">
        <v>3815</v>
      </c>
      <c r="C2300" s="321">
        <v>3219997</v>
      </c>
    </row>
    <row r="2301" spans="1:3" x14ac:dyDescent="0.25">
      <c r="A2301" s="321">
        <v>3219998</v>
      </c>
      <c r="B2301" s="320" t="s">
        <v>3816</v>
      </c>
      <c r="C2301" s="321">
        <v>3219998</v>
      </c>
    </row>
    <row r="2302" spans="1:3" x14ac:dyDescent="0.25">
      <c r="A2302" s="321">
        <v>3219999</v>
      </c>
      <c r="B2302" s="320" t="s">
        <v>3817</v>
      </c>
      <c r="C2302" s="321">
        <v>3219999</v>
      </c>
    </row>
    <row r="2303" spans="1:3" x14ac:dyDescent="0.25">
      <c r="A2303" s="321">
        <v>3221001</v>
      </c>
      <c r="B2303" s="320" t="s">
        <v>3818</v>
      </c>
      <c r="C2303" s="321">
        <v>3221001</v>
      </c>
    </row>
    <row r="2304" spans="1:3" ht="22.5" x14ac:dyDescent="0.25">
      <c r="A2304" s="321">
        <v>3222001</v>
      </c>
      <c r="B2304" s="320" t="s">
        <v>3819</v>
      </c>
      <c r="C2304" s="321">
        <v>3222001</v>
      </c>
    </row>
    <row r="2305" spans="1:3" x14ac:dyDescent="0.25">
      <c r="A2305" s="321">
        <v>3222002</v>
      </c>
      <c r="B2305" s="320" t="s">
        <v>3820</v>
      </c>
      <c r="C2305" s="321">
        <v>3222002</v>
      </c>
    </row>
    <row r="2306" spans="1:3" ht="22.5" x14ac:dyDescent="0.25">
      <c r="A2306" s="321">
        <v>3222003</v>
      </c>
      <c r="B2306" s="320" t="s">
        <v>3821</v>
      </c>
      <c r="C2306" s="321">
        <v>3222003</v>
      </c>
    </row>
    <row r="2307" spans="1:3" ht="22.5" x14ac:dyDescent="0.25">
      <c r="A2307" s="321">
        <v>3222004</v>
      </c>
      <c r="B2307" s="320" t="s">
        <v>3822</v>
      </c>
      <c r="C2307" s="321">
        <v>3222004</v>
      </c>
    </row>
    <row r="2308" spans="1:3" x14ac:dyDescent="0.25">
      <c r="A2308" s="321">
        <v>3223001</v>
      </c>
      <c r="B2308" s="320" t="s">
        <v>3823</v>
      </c>
      <c r="C2308" s="321">
        <v>3223001</v>
      </c>
    </row>
    <row r="2309" spans="1:3" x14ac:dyDescent="0.25">
      <c r="A2309" s="321">
        <v>3229101</v>
      </c>
      <c r="B2309" s="320" t="s">
        <v>3824</v>
      </c>
      <c r="C2309" s="321">
        <v>3229101</v>
      </c>
    </row>
    <row r="2310" spans="1:3" x14ac:dyDescent="0.25">
      <c r="A2310" s="321">
        <v>3229201</v>
      </c>
      <c r="B2310" s="320" t="s">
        <v>3825</v>
      </c>
      <c r="C2310" s="321">
        <v>3229201</v>
      </c>
    </row>
    <row r="2311" spans="1:3" x14ac:dyDescent="0.25">
      <c r="A2311" s="321">
        <v>3229202</v>
      </c>
      <c r="B2311" s="320" t="s">
        <v>3826</v>
      </c>
      <c r="C2311" s="321">
        <v>3229202</v>
      </c>
    </row>
    <row r="2312" spans="1:3" x14ac:dyDescent="0.25">
      <c r="A2312" s="321">
        <v>3229901</v>
      </c>
      <c r="B2312" s="320" t="s">
        <v>3827</v>
      </c>
      <c r="C2312" s="321">
        <v>3229901</v>
      </c>
    </row>
    <row r="2313" spans="1:3" x14ac:dyDescent="0.25">
      <c r="A2313" s="321">
        <v>3229902</v>
      </c>
      <c r="B2313" s="320" t="s">
        <v>3828</v>
      </c>
      <c r="C2313" s="321">
        <v>3229902</v>
      </c>
    </row>
    <row r="2314" spans="1:3" x14ac:dyDescent="0.25">
      <c r="A2314" s="321">
        <v>3229903</v>
      </c>
      <c r="B2314" s="320" t="s">
        <v>3829</v>
      </c>
      <c r="C2314" s="321">
        <v>3229903</v>
      </c>
    </row>
    <row r="2315" spans="1:3" ht="22.5" x14ac:dyDescent="0.25">
      <c r="A2315" s="321">
        <v>3229904</v>
      </c>
      <c r="B2315" s="320" t="s">
        <v>3830</v>
      </c>
      <c r="C2315" s="321">
        <v>3229904</v>
      </c>
    </row>
    <row r="2316" spans="1:3" ht="33.75" x14ac:dyDescent="0.25">
      <c r="A2316" s="321">
        <v>3229905</v>
      </c>
      <c r="B2316" s="320" t="s">
        <v>3831</v>
      </c>
      <c r="C2316" s="321">
        <v>3229905</v>
      </c>
    </row>
    <row r="2317" spans="1:3" ht="22.5" x14ac:dyDescent="0.25">
      <c r="A2317" s="321">
        <v>3229906</v>
      </c>
      <c r="B2317" s="320" t="s">
        <v>3832</v>
      </c>
      <c r="C2317" s="321">
        <v>3229906</v>
      </c>
    </row>
    <row r="2318" spans="1:3" ht="22.5" x14ac:dyDescent="0.25">
      <c r="A2318" s="321">
        <v>3230001</v>
      </c>
      <c r="B2318" s="320" t="s">
        <v>3833</v>
      </c>
      <c r="C2318" s="321">
        <v>3230001</v>
      </c>
    </row>
    <row r="2319" spans="1:3" ht="22.5" x14ac:dyDescent="0.25">
      <c r="A2319" s="321">
        <v>3230002</v>
      </c>
      <c r="B2319" s="320" t="s">
        <v>3834</v>
      </c>
      <c r="C2319" s="321">
        <v>3230002</v>
      </c>
    </row>
    <row r="2320" spans="1:3" ht="22.5" x14ac:dyDescent="0.25">
      <c r="A2320" s="321">
        <v>3230003</v>
      </c>
      <c r="B2320" s="320" t="s">
        <v>3835</v>
      </c>
      <c r="C2320" s="321">
        <v>3230003</v>
      </c>
    </row>
    <row r="2321" spans="1:3" ht="22.5" x14ac:dyDescent="0.25">
      <c r="A2321" s="321">
        <v>3241001</v>
      </c>
      <c r="B2321" s="320" t="s">
        <v>3836</v>
      </c>
      <c r="C2321" s="321">
        <v>3241001</v>
      </c>
    </row>
    <row r="2322" spans="1:3" ht="22.5" x14ac:dyDescent="0.25">
      <c r="A2322" s="321">
        <v>3241002</v>
      </c>
      <c r="B2322" s="320" t="s">
        <v>3837</v>
      </c>
      <c r="C2322" s="321">
        <v>3241002</v>
      </c>
    </row>
    <row r="2323" spans="1:3" ht="33.75" x14ac:dyDescent="0.25">
      <c r="A2323" s="321">
        <v>32420</v>
      </c>
      <c r="B2323" s="320" t="s">
        <v>3838</v>
      </c>
      <c r="C2323" s="321">
        <v>32420</v>
      </c>
    </row>
    <row r="2324" spans="1:3" ht="22.5" x14ac:dyDescent="0.25">
      <c r="A2324" s="321">
        <v>3249001</v>
      </c>
      <c r="B2324" s="320" t="s">
        <v>3839</v>
      </c>
      <c r="C2324" s="321">
        <v>3249001</v>
      </c>
    </row>
    <row r="2325" spans="1:3" ht="33.75" x14ac:dyDescent="0.25">
      <c r="A2325" s="321">
        <v>32511</v>
      </c>
      <c r="B2325" s="320" t="s">
        <v>3840</v>
      </c>
      <c r="C2325" s="321">
        <v>32511</v>
      </c>
    </row>
    <row r="2326" spans="1:3" x14ac:dyDescent="0.25">
      <c r="A2326" s="321">
        <v>3251201</v>
      </c>
      <c r="B2326" s="320" t="s">
        <v>3841</v>
      </c>
      <c r="C2326" s="321">
        <v>3251201</v>
      </c>
    </row>
    <row r="2327" spans="1:3" ht="22.5" x14ac:dyDescent="0.25">
      <c r="A2327" s="321">
        <v>3252001</v>
      </c>
      <c r="B2327" s="320" t="s">
        <v>3842</v>
      </c>
      <c r="C2327" s="321">
        <v>3252001</v>
      </c>
    </row>
    <row r="2328" spans="1:3" x14ac:dyDescent="0.25">
      <c r="A2328" s="321">
        <v>3253001</v>
      </c>
      <c r="B2328" s="320" t="s">
        <v>3843</v>
      </c>
      <c r="C2328" s="321">
        <v>3253001</v>
      </c>
    </row>
    <row r="2329" spans="1:3" x14ac:dyDescent="0.25">
      <c r="A2329" s="321">
        <v>3254001</v>
      </c>
      <c r="B2329" s="320" t="s">
        <v>3844</v>
      </c>
      <c r="C2329" s="321">
        <v>3254001</v>
      </c>
    </row>
    <row r="2330" spans="1:3" ht="56.25" x14ac:dyDescent="0.25">
      <c r="A2330" s="321">
        <v>32550</v>
      </c>
      <c r="B2330" s="320" t="s">
        <v>3845</v>
      </c>
      <c r="C2330" s="321">
        <v>32550</v>
      </c>
    </row>
    <row r="2331" spans="1:3" x14ac:dyDescent="0.25">
      <c r="A2331" s="321">
        <v>3261001</v>
      </c>
      <c r="B2331" s="320" t="s">
        <v>3846</v>
      </c>
      <c r="C2331" s="321">
        <v>3261001</v>
      </c>
    </row>
    <row r="2332" spans="1:3" x14ac:dyDescent="0.25">
      <c r="A2332" s="321">
        <v>3261002</v>
      </c>
      <c r="B2332" s="320" t="s">
        <v>3847</v>
      </c>
      <c r="C2332" s="321">
        <v>3261002</v>
      </c>
    </row>
    <row r="2333" spans="1:3" x14ac:dyDescent="0.25">
      <c r="A2333" s="321">
        <v>3261003</v>
      </c>
      <c r="B2333" s="320" t="s">
        <v>3848</v>
      </c>
      <c r="C2333" s="321">
        <v>3261003</v>
      </c>
    </row>
    <row r="2334" spans="1:3" x14ac:dyDescent="0.25">
      <c r="A2334" s="321">
        <v>3261004</v>
      </c>
      <c r="B2334" s="320" t="s">
        <v>3849</v>
      </c>
      <c r="C2334" s="321">
        <v>3261004</v>
      </c>
    </row>
    <row r="2335" spans="1:3" x14ac:dyDescent="0.25">
      <c r="A2335" s="321">
        <v>3261005</v>
      </c>
      <c r="B2335" s="320" t="s">
        <v>3850</v>
      </c>
      <c r="C2335" s="321">
        <v>3261005</v>
      </c>
    </row>
    <row r="2336" spans="1:3" x14ac:dyDescent="0.25">
      <c r="A2336" s="321">
        <v>3261006</v>
      </c>
      <c r="B2336" s="320" t="s">
        <v>3851</v>
      </c>
      <c r="C2336" s="321">
        <v>3261006</v>
      </c>
    </row>
    <row r="2337" spans="1:3" x14ac:dyDescent="0.25">
      <c r="A2337" s="321">
        <v>3261007</v>
      </c>
      <c r="B2337" s="320" t="s">
        <v>3852</v>
      </c>
      <c r="C2337" s="321">
        <v>3261007</v>
      </c>
    </row>
    <row r="2338" spans="1:3" x14ac:dyDescent="0.25">
      <c r="A2338" s="321">
        <v>3262001</v>
      </c>
      <c r="B2338" s="320" t="s">
        <v>3853</v>
      </c>
      <c r="C2338" s="321">
        <v>3262001</v>
      </c>
    </row>
    <row r="2339" spans="1:3" x14ac:dyDescent="0.25">
      <c r="A2339" s="321">
        <v>3262002</v>
      </c>
      <c r="B2339" s="320" t="s">
        <v>3854</v>
      </c>
      <c r="C2339" s="321">
        <v>3262002</v>
      </c>
    </row>
    <row r="2340" spans="1:3" x14ac:dyDescent="0.25">
      <c r="A2340" s="321">
        <v>3262003</v>
      </c>
      <c r="B2340" s="320" t="s">
        <v>3855</v>
      </c>
      <c r="C2340" s="321">
        <v>3262003</v>
      </c>
    </row>
    <row r="2341" spans="1:3" x14ac:dyDescent="0.25">
      <c r="A2341" s="321">
        <v>3262004</v>
      </c>
      <c r="B2341" s="320" t="s">
        <v>3856</v>
      </c>
      <c r="C2341" s="321">
        <v>3262004</v>
      </c>
    </row>
    <row r="2342" spans="1:3" x14ac:dyDescent="0.25">
      <c r="A2342" s="321">
        <v>3262005</v>
      </c>
      <c r="B2342" s="320" t="s">
        <v>3857</v>
      </c>
      <c r="C2342" s="321">
        <v>3262005</v>
      </c>
    </row>
    <row r="2343" spans="1:3" x14ac:dyDescent="0.25">
      <c r="A2343" s="321">
        <v>3262006</v>
      </c>
      <c r="B2343" s="320" t="s">
        <v>3858</v>
      </c>
      <c r="C2343" s="321">
        <v>3262006</v>
      </c>
    </row>
    <row r="2344" spans="1:3" ht="22.5" x14ac:dyDescent="0.25">
      <c r="A2344" s="321">
        <v>3262007</v>
      </c>
      <c r="B2344" s="320" t="s">
        <v>3859</v>
      </c>
      <c r="C2344" s="321">
        <v>3262007</v>
      </c>
    </row>
    <row r="2345" spans="1:3" x14ac:dyDescent="0.25">
      <c r="A2345" s="321">
        <v>3263001</v>
      </c>
      <c r="B2345" s="320" t="s">
        <v>3860</v>
      </c>
      <c r="C2345" s="321">
        <v>3263001</v>
      </c>
    </row>
    <row r="2346" spans="1:3" x14ac:dyDescent="0.25">
      <c r="A2346" s="321">
        <v>3263002</v>
      </c>
      <c r="B2346" s="320" t="s">
        <v>3861</v>
      </c>
      <c r="C2346" s="321">
        <v>3263002</v>
      </c>
    </row>
    <row r="2347" spans="1:3" x14ac:dyDescent="0.25">
      <c r="A2347" s="321">
        <v>3269001</v>
      </c>
      <c r="B2347" s="320" t="s">
        <v>3862</v>
      </c>
      <c r="C2347" s="321">
        <v>3269001</v>
      </c>
    </row>
    <row r="2348" spans="1:3" ht="22.5" x14ac:dyDescent="0.25">
      <c r="A2348" s="321">
        <v>3269002</v>
      </c>
      <c r="B2348" s="320" t="s">
        <v>3863</v>
      </c>
      <c r="C2348" s="321">
        <v>3269002</v>
      </c>
    </row>
    <row r="2349" spans="1:3" x14ac:dyDescent="0.25">
      <c r="A2349" s="321">
        <v>3269003</v>
      </c>
      <c r="B2349" s="320" t="s">
        <v>3864</v>
      </c>
      <c r="C2349" s="321">
        <v>3269003</v>
      </c>
    </row>
    <row r="2350" spans="1:3" x14ac:dyDescent="0.25">
      <c r="A2350" s="321">
        <v>3269004</v>
      </c>
      <c r="B2350" s="320" t="s">
        <v>3865</v>
      </c>
      <c r="C2350" s="321">
        <v>3269004</v>
      </c>
    </row>
    <row r="2351" spans="1:3" x14ac:dyDescent="0.25">
      <c r="A2351" s="321">
        <v>3269005</v>
      </c>
      <c r="B2351" s="320" t="s">
        <v>3866</v>
      </c>
      <c r="C2351" s="321">
        <v>3269005</v>
      </c>
    </row>
    <row r="2352" spans="1:3" x14ac:dyDescent="0.25">
      <c r="A2352" s="321">
        <v>3269006</v>
      </c>
      <c r="B2352" s="320" t="s">
        <v>3867</v>
      </c>
      <c r="C2352" s="321">
        <v>3269006</v>
      </c>
    </row>
    <row r="2353" spans="1:3" x14ac:dyDescent="0.25">
      <c r="A2353" s="321">
        <v>3269007</v>
      </c>
      <c r="B2353" s="320" t="s">
        <v>3868</v>
      </c>
      <c r="C2353" s="321">
        <v>3269007</v>
      </c>
    </row>
    <row r="2354" spans="1:3" x14ac:dyDescent="0.25">
      <c r="A2354" s="321">
        <v>3269008</v>
      </c>
      <c r="B2354" s="320" t="s">
        <v>3869</v>
      </c>
      <c r="C2354" s="321">
        <v>3269008</v>
      </c>
    </row>
    <row r="2355" spans="1:3" x14ac:dyDescent="0.25">
      <c r="A2355" s="321">
        <v>3269009</v>
      </c>
      <c r="B2355" s="320" t="s">
        <v>3870</v>
      </c>
      <c r="C2355" s="321">
        <v>3269009</v>
      </c>
    </row>
    <row r="2356" spans="1:3" x14ac:dyDescent="0.25">
      <c r="A2356" s="321">
        <v>3270101</v>
      </c>
      <c r="B2356" s="320" t="s">
        <v>3871</v>
      </c>
      <c r="C2356" s="321">
        <v>3270101</v>
      </c>
    </row>
    <row r="2357" spans="1:3" x14ac:dyDescent="0.25">
      <c r="A2357" s="321">
        <v>3270102</v>
      </c>
      <c r="B2357" s="320" t="s">
        <v>3872</v>
      </c>
      <c r="C2357" s="321">
        <v>3270102</v>
      </c>
    </row>
    <row r="2358" spans="1:3" x14ac:dyDescent="0.25">
      <c r="A2358" s="321">
        <v>3270103</v>
      </c>
      <c r="B2358" s="320" t="s">
        <v>3873</v>
      </c>
      <c r="C2358" s="321">
        <v>3270103</v>
      </c>
    </row>
    <row r="2359" spans="1:3" x14ac:dyDescent="0.25">
      <c r="A2359" s="321">
        <v>3270104</v>
      </c>
      <c r="B2359" s="320" t="s">
        <v>3874</v>
      </c>
      <c r="C2359" s="321">
        <v>3270104</v>
      </c>
    </row>
    <row r="2360" spans="1:3" x14ac:dyDescent="0.25">
      <c r="A2360" s="321">
        <v>3270105</v>
      </c>
      <c r="B2360" s="320" t="s">
        <v>3875</v>
      </c>
      <c r="C2360" s="321">
        <v>3270105</v>
      </c>
    </row>
    <row r="2361" spans="1:3" x14ac:dyDescent="0.25">
      <c r="A2361" s="321">
        <v>3270106</v>
      </c>
      <c r="B2361" s="320" t="s">
        <v>3876</v>
      </c>
      <c r="C2361" s="321">
        <v>3270106</v>
      </c>
    </row>
    <row r="2362" spans="1:3" x14ac:dyDescent="0.25">
      <c r="A2362" s="321">
        <v>3270107</v>
      </c>
      <c r="B2362" s="320" t="s">
        <v>3877</v>
      </c>
      <c r="C2362" s="321">
        <v>3270107</v>
      </c>
    </row>
    <row r="2363" spans="1:3" x14ac:dyDescent="0.25">
      <c r="A2363" s="321">
        <v>3270108</v>
      </c>
      <c r="B2363" s="320" t="s">
        <v>3878</v>
      </c>
      <c r="C2363" s="321">
        <v>3270108</v>
      </c>
    </row>
    <row r="2364" spans="1:3" x14ac:dyDescent="0.25">
      <c r="A2364" s="321">
        <v>3270109</v>
      </c>
      <c r="B2364" s="320" t="s">
        <v>3879</v>
      </c>
      <c r="C2364" s="321">
        <v>3270109</v>
      </c>
    </row>
    <row r="2365" spans="1:3" x14ac:dyDescent="0.25">
      <c r="A2365" s="321">
        <v>3270110</v>
      </c>
      <c r="B2365" s="320" t="s">
        <v>3880</v>
      </c>
      <c r="C2365" s="321">
        <v>3270110</v>
      </c>
    </row>
    <row r="2366" spans="1:3" x14ac:dyDescent="0.25">
      <c r="A2366" s="321">
        <v>3270111</v>
      </c>
      <c r="B2366" s="320" t="s">
        <v>3881</v>
      </c>
      <c r="C2366" s="321">
        <v>3270111</v>
      </c>
    </row>
    <row r="2367" spans="1:3" x14ac:dyDescent="0.25">
      <c r="A2367" s="321">
        <v>3270112</v>
      </c>
      <c r="B2367" s="320" t="s">
        <v>3882</v>
      </c>
      <c r="C2367" s="321">
        <v>3270112</v>
      </c>
    </row>
    <row r="2368" spans="1:3" x14ac:dyDescent="0.25">
      <c r="A2368" s="321">
        <v>3270113</v>
      </c>
      <c r="B2368" s="320" t="s">
        <v>3883</v>
      </c>
      <c r="C2368" s="321">
        <v>3270113</v>
      </c>
    </row>
    <row r="2369" spans="1:3" x14ac:dyDescent="0.25">
      <c r="A2369" s="321">
        <v>3270114</v>
      </c>
      <c r="B2369" s="320" t="s">
        <v>3884</v>
      </c>
      <c r="C2369" s="321">
        <v>3270114</v>
      </c>
    </row>
    <row r="2370" spans="1:3" x14ac:dyDescent="0.25">
      <c r="A2370" s="321">
        <v>3270201</v>
      </c>
      <c r="B2370" s="320" t="s">
        <v>3885</v>
      </c>
      <c r="C2370" s="321">
        <v>3270201</v>
      </c>
    </row>
    <row r="2371" spans="1:3" x14ac:dyDescent="0.25">
      <c r="A2371" s="321">
        <v>3270202</v>
      </c>
      <c r="B2371" s="320" t="s">
        <v>3886</v>
      </c>
      <c r="C2371" s="321">
        <v>3270202</v>
      </c>
    </row>
    <row r="2372" spans="1:3" x14ac:dyDescent="0.25">
      <c r="A2372" s="321">
        <v>3270203</v>
      </c>
      <c r="B2372" s="320" t="s">
        <v>3887</v>
      </c>
      <c r="C2372" s="321">
        <v>3270203</v>
      </c>
    </row>
    <row r="2373" spans="1:3" x14ac:dyDescent="0.25">
      <c r="A2373" s="321">
        <v>3270204</v>
      </c>
      <c r="B2373" s="320" t="s">
        <v>3888</v>
      </c>
      <c r="C2373" s="321">
        <v>3270204</v>
      </c>
    </row>
    <row r="2374" spans="1:3" x14ac:dyDescent="0.25">
      <c r="A2374" s="321">
        <v>3280001</v>
      </c>
      <c r="B2374" s="320" t="s">
        <v>3889</v>
      </c>
      <c r="C2374" s="321">
        <v>3280001</v>
      </c>
    </row>
    <row r="2375" spans="1:3" x14ac:dyDescent="0.25">
      <c r="A2375" s="321">
        <v>3280002</v>
      </c>
      <c r="B2375" s="320" t="s">
        <v>3890</v>
      </c>
      <c r="C2375" s="321">
        <v>3280002</v>
      </c>
    </row>
    <row r="2376" spans="1:3" x14ac:dyDescent="0.25">
      <c r="A2376" s="321">
        <v>3280003</v>
      </c>
      <c r="B2376" s="320" t="s">
        <v>3891</v>
      </c>
      <c r="C2376" s="321">
        <v>3280003</v>
      </c>
    </row>
    <row r="2377" spans="1:3" x14ac:dyDescent="0.25">
      <c r="A2377" s="321">
        <v>3280004</v>
      </c>
      <c r="B2377" s="320" t="s">
        <v>3892</v>
      </c>
      <c r="C2377" s="321">
        <v>3280004</v>
      </c>
    </row>
    <row r="2378" spans="1:3" ht="33.75" x14ac:dyDescent="0.25">
      <c r="A2378" s="321">
        <v>3280005</v>
      </c>
      <c r="B2378" s="320" t="s">
        <v>3893</v>
      </c>
      <c r="C2378" s="321">
        <v>3280005</v>
      </c>
    </row>
    <row r="2379" spans="1:3" x14ac:dyDescent="0.25">
      <c r="A2379" s="321">
        <v>3310101</v>
      </c>
      <c r="B2379" s="320" t="s">
        <v>3894</v>
      </c>
      <c r="C2379" s="321">
        <v>3310101</v>
      </c>
    </row>
    <row r="2380" spans="1:3" x14ac:dyDescent="0.25">
      <c r="A2380" s="321">
        <v>3310102</v>
      </c>
      <c r="B2380" s="320" t="s">
        <v>3895</v>
      </c>
      <c r="C2380" s="321">
        <v>3310102</v>
      </c>
    </row>
    <row r="2381" spans="1:3" x14ac:dyDescent="0.25">
      <c r="A2381" s="321">
        <v>3310103</v>
      </c>
      <c r="B2381" s="320" t="s">
        <v>3896</v>
      </c>
      <c r="C2381" s="321">
        <v>3310103</v>
      </c>
    </row>
    <row r="2382" spans="1:3" x14ac:dyDescent="0.25">
      <c r="A2382" s="321">
        <v>3310201</v>
      </c>
      <c r="B2382" s="320" t="s">
        <v>3897</v>
      </c>
      <c r="C2382" s="321">
        <v>3310201</v>
      </c>
    </row>
    <row r="2383" spans="1:3" x14ac:dyDescent="0.25">
      <c r="A2383" s="321">
        <v>3310202</v>
      </c>
      <c r="B2383" s="320" t="s">
        <v>3898</v>
      </c>
      <c r="C2383" s="321">
        <v>3310202</v>
      </c>
    </row>
    <row r="2384" spans="1:3" x14ac:dyDescent="0.25">
      <c r="A2384" s="321">
        <v>3310203</v>
      </c>
      <c r="B2384" s="320" t="s">
        <v>3899</v>
      </c>
      <c r="C2384" s="321">
        <v>3310203</v>
      </c>
    </row>
    <row r="2385" spans="1:3" x14ac:dyDescent="0.25">
      <c r="A2385" s="321">
        <v>3320001</v>
      </c>
      <c r="B2385" s="320" t="s">
        <v>3900</v>
      </c>
      <c r="C2385" s="321">
        <v>3320001</v>
      </c>
    </row>
    <row r="2386" spans="1:3" x14ac:dyDescent="0.25">
      <c r="A2386" s="321">
        <v>3331101</v>
      </c>
      <c r="B2386" s="320" t="s">
        <v>3901</v>
      </c>
      <c r="C2386" s="321">
        <v>3331101</v>
      </c>
    </row>
    <row r="2387" spans="1:3" x14ac:dyDescent="0.25">
      <c r="A2387" s="321">
        <v>3331102</v>
      </c>
      <c r="B2387" s="320" t="s">
        <v>3902</v>
      </c>
      <c r="C2387" s="321">
        <v>3331102</v>
      </c>
    </row>
    <row r="2388" spans="1:3" x14ac:dyDescent="0.25">
      <c r="A2388" s="321">
        <v>3331103</v>
      </c>
      <c r="B2388" s="320" t="s">
        <v>3903</v>
      </c>
      <c r="C2388" s="321">
        <v>3331103</v>
      </c>
    </row>
    <row r="2389" spans="1:3" x14ac:dyDescent="0.25">
      <c r="A2389" s="321">
        <v>3331104</v>
      </c>
      <c r="B2389" s="320" t="s">
        <v>3904</v>
      </c>
      <c r="C2389" s="321">
        <v>3331104</v>
      </c>
    </row>
    <row r="2390" spans="1:3" x14ac:dyDescent="0.25">
      <c r="A2390" s="321">
        <v>3331105</v>
      </c>
      <c r="B2390" s="320" t="s">
        <v>3905</v>
      </c>
      <c r="C2390" s="321">
        <v>3331105</v>
      </c>
    </row>
    <row r="2391" spans="1:3" x14ac:dyDescent="0.25">
      <c r="A2391" s="321">
        <v>33312</v>
      </c>
      <c r="B2391" s="320" t="s">
        <v>3906</v>
      </c>
      <c r="C2391" s="321">
        <v>33312</v>
      </c>
    </row>
    <row r="2392" spans="1:3" ht="22.5" x14ac:dyDescent="0.25">
      <c r="A2392" s="321">
        <v>3331301</v>
      </c>
      <c r="B2392" s="320" t="s">
        <v>3907</v>
      </c>
      <c r="C2392" s="321">
        <v>3331301</v>
      </c>
    </row>
    <row r="2393" spans="1:3" x14ac:dyDescent="0.25">
      <c r="A2393" s="321">
        <v>3331302</v>
      </c>
      <c r="B2393" s="320" t="s">
        <v>3908</v>
      </c>
      <c r="C2393" s="321">
        <v>3331302</v>
      </c>
    </row>
    <row r="2394" spans="1:3" x14ac:dyDescent="0.25">
      <c r="A2394" s="321">
        <v>3332001</v>
      </c>
      <c r="B2394" s="320" t="s">
        <v>3909</v>
      </c>
      <c r="C2394" s="321">
        <v>3332001</v>
      </c>
    </row>
    <row r="2395" spans="1:3" x14ac:dyDescent="0.25">
      <c r="A2395" s="321">
        <v>3332002</v>
      </c>
      <c r="B2395" s="320" t="s">
        <v>3910</v>
      </c>
      <c r="C2395" s="321">
        <v>3332002</v>
      </c>
    </row>
    <row r="2396" spans="1:3" x14ac:dyDescent="0.25">
      <c r="A2396" s="321">
        <v>3333001</v>
      </c>
      <c r="B2396" s="320" t="s">
        <v>3911</v>
      </c>
      <c r="C2396" s="321">
        <v>3333001</v>
      </c>
    </row>
    <row r="2397" spans="1:3" x14ac:dyDescent="0.25">
      <c r="A2397" s="321">
        <v>3333002</v>
      </c>
      <c r="B2397" s="320" t="s">
        <v>3912</v>
      </c>
      <c r="C2397" s="321">
        <v>3333002</v>
      </c>
    </row>
    <row r="2398" spans="1:3" x14ac:dyDescent="0.25">
      <c r="A2398" s="321">
        <v>3334201</v>
      </c>
      <c r="B2398" s="320" t="s">
        <v>3913</v>
      </c>
      <c r="C2398" s="321">
        <v>3334201</v>
      </c>
    </row>
    <row r="2399" spans="1:3" x14ac:dyDescent="0.25">
      <c r="A2399" s="321">
        <v>3334901</v>
      </c>
      <c r="B2399" s="320" t="s">
        <v>3914</v>
      </c>
      <c r="C2399" s="321">
        <v>3334901</v>
      </c>
    </row>
    <row r="2400" spans="1:3" x14ac:dyDescent="0.25">
      <c r="A2400" s="321">
        <v>3335001</v>
      </c>
      <c r="B2400" s="320" t="s">
        <v>3915</v>
      </c>
      <c r="C2400" s="321">
        <v>3335001</v>
      </c>
    </row>
    <row r="2401" spans="1:3" x14ac:dyDescent="0.25">
      <c r="A2401" s="321">
        <v>3335002</v>
      </c>
      <c r="B2401" s="320" t="s">
        <v>3916</v>
      </c>
      <c r="C2401" s="321">
        <v>3335002</v>
      </c>
    </row>
    <row r="2402" spans="1:3" x14ac:dyDescent="0.25">
      <c r="A2402" s="321">
        <v>3335003</v>
      </c>
      <c r="B2402" s="320" t="s">
        <v>3917</v>
      </c>
      <c r="C2402" s="321">
        <v>3335003</v>
      </c>
    </row>
    <row r="2403" spans="1:3" x14ac:dyDescent="0.25">
      <c r="A2403" s="321">
        <v>3335004</v>
      </c>
      <c r="B2403" s="320" t="s">
        <v>3918</v>
      </c>
      <c r="C2403" s="321">
        <v>3335004</v>
      </c>
    </row>
    <row r="2404" spans="1:3" x14ac:dyDescent="0.25">
      <c r="A2404" s="321">
        <v>3335005</v>
      </c>
      <c r="B2404" s="320" t="s">
        <v>3919</v>
      </c>
      <c r="C2404" s="321">
        <v>3335005</v>
      </c>
    </row>
    <row r="2405" spans="1:3" x14ac:dyDescent="0.25">
      <c r="A2405" s="321">
        <v>3335099</v>
      </c>
      <c r="B2405" s="320" t="s">
        <v>3920</v>
      </c>
      <c r="C2405" s="321">
        <v>3335099</v>
      </c>
    </row>
    <row r="2406" spans="1:3" x14ac:dyDescent="0.25">
      <c r="A2406" s="321">
        <v>3336101</v>
      </c>
      <c r="B2406" s="320" t="s">
        <v>3921</v>
      </c>
      <c r="C2406" s="321">
        <v>3336101</v>
      </c>
    </row>
    <row r="2407" spans="1:3" x14ac:dyDescent="0.25">
      <c r="A2407" s="321">
        <v>3336102</v>
      </c>
      <c r="B2407" s="320" t="s">
        <v>3922</v>
      </c>
      <c r="C2407" s="321">
        <v>3336102</v>
      </c>
    </row>
    <row r="2408" spans="1:3" x14ac:dyDescent="0.25">
      <c r="A2408" s="321">
        <v>3336103</v>
      </c>
      <c r="B2408" s="320" t="s">
        <v>3923</v>
      </c>
      <c r="C2408" s="321">
        <v>3336103</v>
      </c>
    </row>
    <row r="2409" spans="1:3" x14ac:dyDescent="0.25">
      <c r="A2409" s="321">
        <v>3336201</v>
      </c>
      <c r="B2409" s="320" t="s">
        <v>3924</v>
      </c>
      <c r="C2409" s="321">
        <v>3336201</v>
      </c>
    </row>
    <row r="2410" spans="1:3" x14ac:dyDescent="0.25">
      <c r="A2410" s="321">
        <v>3336301</v>
      </c>
      <c r="B2410" s="320" t="s">
        <v>3925</v>
      </c>
      <c r="C2410" s="321">
        <v>3336301</v>
      </c>
    </row>
    <row r="2411" spans="1:3" x14ac:dyDescent="0.25">
      <c r="A2411" s="321">
        <v>3337001</v>
      </c>
      <c r="B2411" s="320" t="s">
        <v>3926</v>
      </c>
      <c r="C2411" s="321">
        <v>3337001</v>
      </c>
    </row>
    <row r="2412" spans="1:3" x14ac:dyDescent="0.25">
      <c r="A2412" s="321">
        <v>3337002</v>
      </c>
      <c r="B2412" s="320" t="s">
        <v>3927</v>
      </c>
      <c r="C2412" s="321">
        <v>3337002</v>
      </c>
    </row>
    <row r="2413" spans="1:3" x14ac:dyDescent="0.25">
      <c r="A2413" s="321">
        <v>3337003</v>
      </c>
      <c r="B2413" s="320" t="s">
        <v>3928</v>
      </c>
      <c r="C2413" s="321">
        <v>3337003</v>
      </c>
    </row>
    <row r="2414" spans="1:3" x14ac:dyDescent="0.25">
      <c r="A2414" s="321">
        <v>3337004</v>
      </c>
      <c r="B2414" s="320" t="s">
        <v>3929</v>
      </c>
      <c r="C2414" s="321">
        <v>3337004</v>
      </c>
    </row>
    <row r="2415" spans="1:3" x14ac:dyDescent="0.25">
      <c r="A2415" s="321">
        <v>3337005</v>
      </c>
      <c r="B2415" s="320" t="s">
        <v>3930</v>
      </c>
      <c r="C2415" s="321">
        <v>3337005</v>
      </c>
    </row>
    <row r="2416" spans="1:3" x14ac:dyDescent="0.25">
      <c r="A2416" s="321">
        <v>3338001</v>
      </c>
      <c r="B2416" s="320" t="s">
        <v>3931</v>
      </c>
      <c r="C2416" s="321">
        <v>3338001</v>
      </c>
    </row>
    <row r="2417" spans="1:3" x14ac:dyDescent="0.25">
      <c r="A2417" s="321">
        <v>3338002</v>
      </c>
      <c r="B2417" s="320" t="s">
        <v>3932</v>
      </c>
      <c r="C2417" s="321">
        <v>3338002</v>
      </c>
    </row>
    <row r="2418" spans="1:3" x14ac:dyDescent="0.25">
      <c r="A2418" s="321">
        <v>3338003</v>
      </c>
      <c r="B2418" s="320" t="s">
        <v>3933</v>
      </c>
      <c r="C2418" s="321">
        <v>3338003</v>
      </c>
    </row>
    <row r="2419" spans="1:3" x14ac:dyDescent="0.25">
      <c r="A2419" s="321">
        <v>3338004</v>
      </c>
      <c r="B2419" s="320" t="s">
        <v>3934</v>
      </c>
      <c r="C2419" s="321">
        <v>3338004</v>
      </c>
    </row>
    <row r="2420" spans="1:3" x14ac:dyDescent="0.25">
      <c r="A2420" s="321">
        <v>3339001</v>
      </c>
      <c r="B2420" s="320" t="s">
        <v>3935</v>
      </c>
      <c r="C2420" s="321">
        <v>3339001</v>
      </c>
    </row>
    <row r="2421" spans="1:3" x14ac:dyDescent="0.25">
      <c r="A2421" s="321">
        <v>3339002</v>
      </c>
      <c r="B2421" s="320" t="s">
        <v>3936</v>
      </c>
      <c r="C2421" s="321">
        <v>3339002</v>
      </c>
    </row>
    <row r="2422" spans="1:3" ht="22.5" x14ac:dyDescent="0.25">
      <c r="A2422" s="321">
        <v>3339003</v>
      </c>
      <c r="B2422" s="320" t="s">
        <v>3937</v>
      </c>
      <c r="C2422" s="321">
        <v>3339003</v>
      </c>
    </row>
    <row r="2423" spans="1:3" x14ac:dyDescent="0.25">
      <c r="A2423" s="321">
        <v>3339004</v>
      </c>
      <c r="B2423" s="320" t="s">
        <v>3938</v>
      </c>
      <c r="C2423" s="321">
        <v>3339004</v>
      </c>
    </row>
    <row r="2424" spans="1:3" x14ac:dyDescent="0.25">
      <c r="A2424" s="321">
        <v>3339005</v>
      </c>
      <c r="B2424" s="320" t="s">
        <v>3939</v>
      </c>
      <c r="C2424" s="321">
        <v>3339005</v>
      </c>
    </row>
    <row r="2425" spans="1:3" x14ac:dyDescent="0.25">
      <c r="A2425" s="321">
        <v>3339006</v>
      </c>
      <c r="B2425" s="320" t="s">
        <v>3940</v>
      </c>
      <c r="C2425" s="321">
        <v>3339006</v>
      </c>
    </row>
    <row r="2426" spans="1:3" x14ac:dyDescent="0.25">
      <c r="A2426" s="321">
        <v>3339007</v>
      </c>
      <c r="B2426" s="320" t="s">
        <v>3941</v>
      </c>
      <c r="C2426" s="321">
        <v>3339007</v>
      </c>
    </row>
    <row r="2427" spans="1:3" x14ac:dyDescent="0.25">
      <c r="A2427" s="321">
        <v>3339008</v>
      </c>
      <c r="B2427" s="320" t="s">
        <v>3942</v>
      </c>
      <c r="C2427" s="321">
        <v>3339008</v>
      </c>
    </row>
    <row r="2428" spans="1:3" x14ac:dyDescent="0.25">
      <c r="A2428" s="321">
        <v>3339009</v>
      </c>
      <c r="B2428" s="320" t="s">
        <v>3943</v>
      </c>
      <c r="C2428" s="321">
        <v>3339009</v>
      </c>
    </row>
    <row r="2429" spans="1:3" ht="22.5" x14ac:dyDescent="0.25">
      <c r="A2429" s="321">
        <v>3339010</v>
      </c>
      <c r="B2429" s="320" t="s">
        <v>3944</v>
      </c>
      <c r="C2429" s="321">
        <v>3339010</v>
      </c>
    </row>
    <row r="2430" spans="1:3" x14ac:dyDescent="0.25">
      <c r="A2430" s="321">
        <v>3339099</v>
      </c>
      <c r="B2430" s="320" t="s">
        <v>3945</v>
      </c>
      <c r="C2430" s="321">
        <v>3339099</v>
      </c>
    </row>
    <row r="2431" spans="1:3" x14ac:dyDescent="0.25">
      <c r="A2431" s="321">
        <v>3341001</v>
      </c>
      <c r="B2431" s="320" t="s">
        <v>3946</v>
      </c>
      <c r="C2431" s="321">
        <v>3341001</v>
      </c>
    </row>
    <row r="2432" spans="1:3" x14ac:dyDescent="0.25">
      <c r="A2432" s="321">
        <v>3341002</v>
      </c>
      <c r="B2432" s="320" t="s">
        <v>3947</v>
      </c>
      <c r="C2432" s="321">
        <v>3341002</v>
      </c>
    </row>
    <row r="2433" spans="1:3" x14ac:dyDescent="0.25">
      <c r="A2433" s="321">
        <v>33421</v>
      </c>
      <c r="B2433" s="320" t="s">
        <v>3948</v>
      </c>
      <c r="C2433" s="321">
        <v>33421</v>
      </c>
    </row>
    <row r="2434" spans="1:3" x14ac:dyDescent="0.25">
      <c r="A2434" s="321">
        <v>3342901</v>
      </c>
      <c r="B2434" s="320" t="s">
        <v>3949</v>
      </c>
      <c r="C2434" s="321">
        <v>3342901</v>
      </c>
    </row>
    <row r="2435" spans="1:3" x14ac:dyDescent="0.25">
      <c r="A2435" s="321">
        <v>3350001</v>
      </c>
      <c r="B2435" s="320" t="s">
        <v>3950</v>
      </c>
      <c r="C2435" s="321">
        <v>3350001</v>
      </c>
    </row>
    <row r="2436" spans="1:3" x14ac:dyDescent="0.25">
      <c r="A2436" s="321">
        <v>3350002</v>
      </c>
      <c r="B2436" s="320" t="s">
        <v>3951</v>
      </c>
      <c r="C2436" s="321">
        <v>3350002</v>
      </c>
    </row>
    <row r="2437" spans="1:3" x14ac:dyDescent="0.25">
      <c r="A2437" s="321">
        <v>3350003</v>
      </c>
      <c r="B2437" s="320" t="s">
        <v>3952</v>
      </c>
      <c r="C2437" s="321">
        <v>3350003</v>
      </c>
    </row>
    <row r="2438" spans="1:3" x14ac:dyDescent="0.25">
      <c r="A2438" s="321">
        <v>3350004</v>
      </c>
      <c r="B2438" s="320" t="s">
        <v>3953</v>
      </c>
      <c r="C2438" s="321">
        <v>3350004</v>
      </c>
    </row>
    <row r="2439" spans="1:3" x14ac:dyDescent="0.25">
      <c r="A2439" s="321">
        <v>3350005</v>
      </c>
      <c r="B2439" s="320" t="s">
        <v>3954</v>
      </c>
      <c r="C2439" s="321">
        <v>3350005</v>
      </c>
    </row>
    <row r="2440" spans="1:3" x14ac:dyDescent="0.25">
      <c r="A2440" s="321">
        <v>3350006</v>
      </c>
      <c r="B2440" s="320" t="s">
        <v>3955</v>
      </c>
      <c r="C2440" s="321">
        <v>3350006</v>
      </c>
    </row>
    <row r="2441" spans="1:3" x14ac:dyDescent="0.25">
      <c r="A2441" s="321">
        <v>3350007</v>
      </c>
      <c r="B2441" s="320" t="s">
        <v>3956</v>
      </c>
      <c r="C2441" s="321">
        <v>3350007</v>
      </c>
    </row>
    <row r="2442" spans="1:3" x14ac:dyDescent="0.25">
      <c r="A2442" s="321">
        <v>3350008</v>
      </c>
      <c r="B2442" s="320" t="s">
        <v>3957</v>
      </c>
      <c r="C2442" s="321">
        <v>3350008</v>
      </c>
    </row>
    <row r="2443" spans="1:3" ht="33.75" x14ac:dyDescent="0.25">
      <c r="A2443" s="321">
        <v>33610</v>
      </c>
      <c r="B2443" s="320" t="s">
        <v>3958</v>
      </c>
      <c r="C2443" s="321">
        <v>33610</v>
      </c>
    </row>
    <row r="2444" spans="1:3" ht="45" x14ac:dyDescent="0.25">
      <c r="A2444" s="321">
        <v>33620</v>
      </c>
      <c r="B2444" s="320" t="s">
        <v>3959</v>
      </c>
      <c r="C2444" s="321">
        <v>33620</v>
      </c>
    </row>
    <row r="2445" spans="1:3" ht="45" x14ac:dyDescent="0.25">
      <c r="A2445" s="321">
        <v>33630</v>
      </c>
      <c r="B2445" s="320" t="s">
        <v>3960</v>
      </c>
      <c r="C2445" s="321">
        <v>33630</v>
      </c>
    </row>
    <row r="2446" spans="1:3" ht="45" x14ac:dyDescent="0.25">
      <c r="A2446" s="321">
        <v>33690</v>
      </c>
      <c r="B2446" s="320" t="s">
        <v>3961</v>
      </c>
      <c r="C2446" s="321">
        <v>33690</v>
      </c>
    </row>
    <row r="2447" spans="1:3" ht="22.5" x14ac:dyDescent="0.25">
      <c r="A2447" s="321">
        <v>33710</v>
      </c>
      <c r="B2447" s="320" t="s">
        <v>3962</v>
      </c>
      <c r="C2447" s="321">
        <v>33710</v>
      </c>
    </row>
    <row r="2448" spans="1:3" ht="22.5" x14ac:dyDescent="0.25">
      <c r="A2448" s="321">
        <v>33720</v>
      </c>
      <c r="B2448" s="320" t="s">
        <v>3963</v>
      </c>
      <c r="C2448" s="321">
        <v>33720</v>
      </c>
    </row>
    <row r="2449" spans="1:3" x14ac:dyDescent="0.25">
      <c r="A2449" s="321">
        <v>3411001</v>
      </c>
      <c r="B2449" s="320" t="s">
        <v>3964</v>
      </c>
      <c r="C2449" s="321">
        <v>3411001</v>
      </c>
    </row>
    <row r="2450" spans="1:3" x14ac:dyDescent="0.25">
      <c r="A2450" s="321">
        <v>3411002</v>
      </c>
      <c r="B2450" s="320" t="s">
        <v>3965</v>
      </c>
      <c r="C2450" s="321">
        <v>3411002</v>
      </c>
    </row>
    <row r="2451" spans="1:3" x14ac:dyDescent="0.25">
      <c r="A2451" s="321">
        <v>3411003</v>
      </c>
      <c r="B2451" s="320" t="s">
        <v>3966</v>
      </c>
      <c r="C2451" s="321">
        <v>3411003</v>
      </c>
    </row>
    <row r="2452" spans="1:3" x14ac:dyDescent="0.25">
      <c r="A2452" s="321">
        <v>3411004</v>
      </c>
      <c r="B2452" s="320" t="s">
        <v>3967</v>
      </c>
      <c r="C2452" s="321">
        <v>3411004</v>
      </c>
    </row>
    <row r="2453" spans="1:3" x14ac:dyDescent="0.25">
      <c r="A2453" s="321">
        <v>3411005</v>
      </c>
      <c r="B2453" s="320" t="s">
        <v>3968</v>
      </c>
      <c r="C2453" s="321">
        <v>3411005</v>
      </c>
    </row>
    <row r="2454" spans="1:3" x14ac:dyDescent="0.25">
      <c r="A2454" s="321">
        <v>3411006</v>
      </c>
      <c r="B2454" s="320" t="s">
        <v>3969</v>
      </c>
      <c r="C2454" s="321">
        <v>3411006</v>
      </c>
    </row>
    <row r="2455" spans="1:3" x14ac:dyDescent="0.25">
      <c r="A2455" s="321">
        <v>3411007</v>
      </c>
      <c r="B2455" s="320" t="s">
        <v>3970</v>
      </c>
      <c r="C2455" s="321">
        <v>3411007</v>
      </c>
    </row>
    <row r="2456" spans="1:3" x14ac:dyDescent="0.25">
      <c r="A2456" s="321">
        <v>3411008</v>
      </c>
      <c r="B2456" s="320" t="s">
        <v>3971</v>
      </c>
      <c r="C2456" s="321">
        <v>3411008</v>
      </c>
    </row>
    <row r="2457" spans="1:3" x14ac:dyDescent="0.25">
      <c r="A2457" s="321">
        <v>3411009</v>
      </c>
      <c r="B2457" s="320" t="s">
        <v>3972</v>
      </c>
      <c r="C2457" s="321">
        <v>3411009</v>
      </c>
    </row>
    <row r="2458" spans="1:3" x14ac:dyDescent="0.25">
      <c r="A2458" s="321">
        <v>3411010</v>
      </c>
      <c r="B2458" s="320" t="s">
        <v>3973</v>
      </c>
      <c r="C2458" s="321">
        <v>3411010</v>
      </c>
    </row>
    <row r="2459" spans="1:3" x14ac:dyDescent="0.25">
      <c r="A2459" s="321">
        <v>3411011</v>
      </c>
      <c r="B2459" s="320" t="s">
        <v>3974</v>
      </c>
      <c r="C2459" s="321">
        <v>3411011</v>
      </c>
    </row>
    <row r="2460" spans="1:3" x14ac:dyDescent="0.25">
      <c r="A2460" s="321">
        <v>3411012</v>
      </c>
      <c r="B2460" s="320" t="s">
        <v>3975</v>
      </c>
      <c r="C2460" s="321">
        <v>3411012</v>
      </c>
    </row>
    <row r="2461" spans="1:3" x14ac:dyDescent="0.25">
      <c r="A2461" s="321">
        <v>3411013</v>
      </c>
      <c r="B2461" s="320" t="s">
        <v>3976</v>
      </c>
      <c r="C2461" s="321">
        <v>3411013</v>
      </c>
    </row>
    <row r="2462" spans="1:3" x14ac:dyDescent="0.25">
      <c r="A2462" s="321">
        <v>3411014</v>
      </c>
      <c r="B2462" s="320" t="s">
        <v>3977</v>
      </c>
      <c r="C2462" s="321">
        <v>3411014</v>
      </c>
    </row>
    <row r="2463" spans="1:3" x14ac:dyDescent="0.25">
      <c r="A2463" s="321">
        <v>3411015</v>
      </c>
      <c r="B2463" s="320" t="s">
        <v>3978</v>
      </c>
      <c r="C2463" s="321">
        <v>3411015</v>
      </c>
    </row>
    <row r="2464" spans="1:3" x14ac:dyDescent="0.25">
      <c r="A2464" s="321">
        <v>3411016</v>
      </c>
      <c r="B2464" s="320" t="s">
        <v>3979</v>
      </c>
      <c r="C2464" s="321">
        <v>3411016</v>
      </c>
    </row>
    <row r="2465" spans="1:3" x14ac:dyDescent="0.25">
      <c r="A2465" s="321">
        <v>3411017</v>
      </c>
      <c r="B2465" s="320" t="s">
        <v>3980</v>
      </c>
      <c r="C2465" s="321">
        <v>3411017</v>
      </c>
    </row>
    <row r="2466" spans="1:3" x14ac:dyDescent="0.25">
      <c r="A2466" s="321">
        <v>3411018</v>
      </c>
      <c r="B2466" s="320" t="s">
        <v>3981</v>
      </c>
      <c r="C2466" s="321">
        <v>3411018</v>
      </c>
    </row>
    <row r="2467" spans="1:3" x14ac:dyDescent="0.25">
      <c r="A2467" s="321">
        <v>3411019</v>
      </c>
      <c r="B2467" s="320" t="s">
        <v>3982</v>
      </c>
      <c r="C2467" s="321">
        <v>3411019</v>
      </c>
    </row>
    <row r="2468" spans="1:3" x14ac:dyDescent="0.25">
      <c r="A2468" s="321">
        <v>3411020</v>
      </c>
      <c r="B2468" s="320" t="s">
        <v>3983</v>
      </c>
      <c r="C2468" s="321">
        <v>3411020</v>
      </c>
    </row>
    <row r="2469" spans="1:3" x14ac:dyDescent="0.25">
      <c r="A2469" s="321">
        <v>3411021</v>
      </c>
      <c r="B2469" s="320" t="s">
        <v>3984</v>
      </c>
      <c r="C2469" s="321">
        <v>3411021</v>
      </c>
    </row>
    <row r="2470" spans="1:3" x14ac:dyDescent="0.25">
      <c r="A2470" s="321">
        <v>3411022</v>
      </c>
      <c r="B2470" s="320" t="s">
        <v>3985</v>
      </c>
      <c r="C2470" s="321">
        <v>3411022</v>
      </c>
    </row>
    <row r="2471" spans="1:3" x14ac:dyDescent="0.25">
      <c r="A2471" s="321">
        <v>3411023</v>
      </c>
      <c r="B2471" s="320" t="s">
        <v>3986</v>
      </c>
      <c r="C2471" s="321">
        <v>3411023</v>
      </c>
    </row>
    <row r="2472" spans="1:3" x14ac:dyDescent="0.25">
      <c r="A2472" s="321">
        <v>3411024</v>
      </c>
      <c r="B2472" s="320" t="s">
        <v>3987</v>
      </c>
      <c r="C2472" s="321">
        <v>3411024</v>
      </c>
    </row>
    <row r="2473" spans="1:3" x14ac:dyDescent="0.25">
      <c r="A2473" s="321">
        <v>3411025</v>
      </c>
      <c r="B2473" s="320" t="s">
        <v>3988</v>
      </c>
      <c r="C2473" s="321">
        <v>3411025</v>
      </c>
    </row>
    <row r="2474" spans="1:3" x14ac:dyDescent="0.25">
      <c r="A2474" s="321">
        <v>3411026</v>
      </c>
      <c r="B2474" s="320" t="s">
        <v>3989</v>
      </c>
      <c r="C2474" s="321">
        <v>3411026</v>
      </c>
    </row>
    <row r="2475" spans="1:3" x14ac:dyDescent="0.25">
      <c r="A2475" s="321">
        <v>3411027</v>
      </c>
      <c r="B2475" s="320" t="s">
        <v>3990</v>
      </c>
      <c r="C2475" s="321">
        <v>3411027</v>
      </c>
    </row>
    <row r="2476" spans="1:3" x14ac:dyDescent="0.25">
      <c r="A2476" s="321">
        <v>3411028</v>
      </c>
      <c r="B2476" s="320" t="s">
        <v>3991</v>
      </c>
      <c r="C2476" s="321">
        <v>3411028</v>
      </c>
    </row>
    <row r="2477" spans="1:3" x14ac:dyDescent="0.25">
      <c r="A2477" s="321">
        <v>3411029</v>
      </c>
      <c r="B2477" s="320" t="s">
        <v>3992</v>
      </c>
      <c r="C2477" s="321">
        <v>3411029</v>
      </c>
    </row>
    <row r="2478" spans="1:3" x14ac:dyDescent="0.25">
      <c r="A2478" s="321">
        <v>3411099</v>
      </c>
      <c r="B2478" s="320" t="s">
        <v>3993</v>
      </c>
      <c r="C2478" s="321">
        <v>3411099</v>
      </c>
    </row>
    <row r="2479" spans="1:3" x14ac:dyDescent="0.25">
      <c r="A2479" s="321">
        <v>3412001</v>
      </c>
      <c r="B2479" s="320" t="s">
        <v>3994</v>
      </c>
      <c r="C2479" s="321">
        <v>3412001</v>
      </c>
    </row>
    <row r="2480" spans="1:3" x14ac:dyDescent="0.25">
      <c r="A2480" s="321">
        <v>3412002</v>
      </c>
      <c r="B2480" s="320" t="s">
        <v>3995</v>
      </c>
      <c r="C2480" s="321">
        <v>3412002</v>
      </c>
    </row>
    <row r="2481" spans="1:3" x14ac:dyDescent="0.25">
      <c r="A2481" s="321">
        <v>3412099</v>
      </c>
      <c r="B2481" s="320" t="s">
        <v>3996</v>
      </c>
      <c r="C2481" s="321">
        <v>3412099</v>
      </c>
    </row>
    <row r="2482" spans="1:3" x14ac:dyDescent="0.25">
      <c r="A2482" s="321">
        <v>3413101</v>
      </c>
      <c r="B2482" s="320" t="s">
        <v>3997</v>
      </c>
      <c r="C2482" s="321">
        <v>3413101</v>
      </c>
    </row>
    <row r="2483" spans="1:3" x14ac:dyDescent="0.25">
      <c r="A2483" s="321">
        <v>3413102</v>
      </c>
      <c r="B2483" s="320" t="s">
        <v>3998</v>
      </c>
      <c r="C2483" s="321">
        <v>3413102</v>
      </c>
    </row>
    <row r="2484" spans="1:3" x14ac:dyDescent="0.25">
      <c r="A2484" s="321">
        <v>3413103</v>
      </c>
      <c r="B2484" s="320" t="s">
        <v>3999</v>
      </c>
      <c r="C2484" s="321">
        <v>3413103</v>
      </c>
    </row>
    <row r="2485" spans="1:3" x14ac:dyDescent="0.25">
      <c r="A2485" s="321">
        <v>3413901</v>
      </c>
      <c r="B2485" s="320" t="s">
        <v>4000</v>
      </c>
      <c r="C2485" s="321">
        <v>3413901</v>
      </c>
    </row>
    <row r="2486" spans="1:3" x14ac:dyDescent="0.25">
      <c r="A2486" s="321">
        <v>3413902</v>
      </c>
      <c r="B2486" s="320" t="s">
        <v>4001</v>
      </c>
      <c r="C2486" s="321">
        <v>3413902</v>
      </c>
    </row>
    <row r="2487" spans="1:3" x14ac:dyDescent="0.25">
      <c r="A2487" s="321">
        <v>3413903</v>
      </c>
      <c r="B2487" s="320" t="s">
        <v>4002</v>
      </c>
      <c r="C2487" s="321">
        <v>3413903</v>
      </c>
    </row>
    <row r="2488" spans="1:3" x14ac:dyDescent="0.25">
      <c r="A2488" s="321">
        <v>3413904</v>
      </c>
      <c r="B2488" s="320" t="s">
        <v>4003</v>
      </c>
      <c r="C2488" s="321">
        <v>3413904</v>
      </c>
    </row>
    <row r="2489" spans="1:3" x14ac:dyDescent="0.25">
      <c r="A2489" s="321">
        <v>3413905</v>
      </c>
      <c r="B2489" s="320" t="s">
        <v>4004</v>
      </c>
      <c r="C2489" s="321">
        <v>3413905</v>
      </c>
    </row>
    <row r="2490" spans="1:3" x14ac:dyDescent="0.25">
      <c r="A2490" s="321">
        <v>3413906</v>
      </c>
      <c r="B2490" s="320" t="s">
        <v>4005</v>
      </c>
      <c r="C2490" s="321">
        <v>3413906</v>
      </c>
    </row>
    <row r="2491" spans="1:3" x14ac:dyDescent="0.25">
      <c r="A2491" s="321">
        <v>3413907</v>
      </c>
      <c r="B2491" s="320" t="s">
        <v>4006</v>
      </c>
      <c r="C2491" s="321">
        <v>3413907</v>
      </c>
    </row>
    <row r="2492" spans="1:3" x14ac:dyDescent="0.25">
      <c r="A2492" s="321">
        <v>3413908</v>
      </c>
      <c r="B2492" s="320" t="s">
        <v>4007</v>
      </c>
      <c r="C2492" s="321">
        <v>3413908</v>
      </c>
    </row>
    <row r="2493" spans="1:3" x14ac:dyDescent="0.25">
      <c r="A2493" s="321">
        <v>3413909</v>
      </c>
      <c r="B2493" s="320" t="s">
        <v>4008</v>
      </c>
      <c r="C2493" s="321">
        <v>3413909</v>
      </c>
    </row>
    <row r="2494" spans="1:3" x14ac:dyDescent="0.25">
      <c r="A2494" s="321">
        <v>3413910</v>
      </c>
      <c r="B2494" s="320" t="s">
        <v>4009</v>
      </c>
      <c r="C2494" s="321">
        <v>3413910</v>
      </c>
    </row>
    <row r="2495" spans="1:3" x14ac:dyDescent="0.25">
      <c r="A2495" s="321">
        <v>3413911</v>
      </c>
      <c r="B2495" s="320" t="s">
        <v>4010</v>
      </c>
      <c r="C2495" s="321">
        <v>3413911</v>
      </c>
    </row>
    <row r="2496" spans="1:3" x14ac:dyDescent="0.25">
      <c r="A2496" s="321">
        <v>3413912</v>
      </c>
      <c r="B2496" s="320" t="s">
        <v>4011</v>
      </c>
      <c r="C2496" s="321">
        <v>3413912</v>
      </c>
    </row>
    <row r="2497" spans="1:3" x14ac:dyDescent="0.25">
      <c r="A2497" s="321">
        <v>3413913</v>
      </c>
      <c r="B2497" s="320" t="s">
        <v>4012</v>
      </c>
      <c r="C2497" s="321">
        <v>3413913</v>
      </c>
    </row>
    <row r="2498" spans="1:3" x14ac:dyDescent="0.25">
      <c r="A2498" s="321">
        <v>3413914</v>
      </c>
      <c r="B2498" s="320" t="s">
        <v>4013</v>
      </c>
      <c r="C2498" s="321">
        <v>3413914</v>
      </c>
    </row>
    <row r="2499" spans="1:3" x14ac:dyDescent="0.25">
      <c r="A2499" s="321">
        <v>3413915</v>
      </c>
      <c r="B2499" s="320" t="s">
        <v>4014</v>
      </c>
      <c r="C2499" s="321">
        <v>3413915</v>
      </c>
    </row>
    <row r="2500" spans="1:3" x14ac:dyDescent="0.25">
      <c r="A2500" s="321">
        <v>3413916</v>
      </c>
      <c r="B2500" s="320" t="s">
        <v>4015</v>
      </c>
      <c r="C2500" s="321">
        <v>3413916</v>
      </c>
    </row>
    <row r="2501" spans="1:3" x14ac:dyDescent="0.25">
      <c r="A2501" s="321">
        <v>3413917</v>
      </c>
      <c r="B2501" s="320" t="s">
        <v>4016</v>
      </c>
      <c r="C2501" s="321">
        <v>3413917</v>
      </c>
    </row>
    <row r="2502" spans="1:3" x14ac:dyDescent="0.25">
      <c r="A2502" s="321">
        <v>3413918</v>
      </c>
      <c r="B2502" s="320" t="s">
        <v>4017</v>
      </c>
      <c r="C2502" s="321">
        <v>3413918</v>
      </c>
    </row>
    <row r="2503" spans="1:3" x14ac:dyDescent="0.25">
      <c r="A2503" s="321">
        <v>3413919</v>
      </c>
      <c r="B2503" s="320" t="s">
        <v>4018</v>
      </c>
      <c r="C2503" s="321">
        <v>3413919</v>
      </c>
    </row>
    <row r="2504" spans="1:3" x14ac:dyDescent="0.25">
      <c r="A2504" s="321">
        <v>3413920</v>
      </c>
      <c r="B2504" s="320" t="s">
        <v>4019</v>
      </c>
      <c r="C2504" s="321">
        <v>3413920</v>
      </c>
    </row>
    <row r="2505" spans="1:3" x14ac:dyDescent="0.25">
      <c r="A2505" s="321">
        <v>3413921</v>
      </c>
      <c r="B2505" s="320" t="s">
        <v>4020</v>
      </c>
      <c r="C2505" s="321">
        <v>3413921</v>
      </c>
    </row>
    <row r="2506" spans="1:3" x14ac:dyDescent="0.25">
      <c r="A2506" s="321">
        <v>3413922</v>
      </c>
      <c r="B2506" s="320" t="s">
        <v>4021</v>
      </c>
      <c r="C2506" s="321">
        <v>3413922</v>
      </c>
    </row>
    <row r="2507" spans="1:3" x14ac:dyDescent="0.25">
      <c r="A2507" s="321">
        <v>3413923</v>
      </c>
      <c r="B2507" s="320" t="s">
        <v>4022</v>
      </c>
      <c r="C2507" s="321">
        <v>3413923</v>
      </c>
    </row>
    <row r="2508" spans="1:3" x14ac:dyDescent="0.25">
      <c r="A2508" s="321">
        <v>3413924</v>
      </c>
      <c r="B2508" s="320" t="s">
        <v>4023</v>
      </c>
      <c r="C2508" s="321">
        <v>3413924</v>
      </c>
    </row>
    <row r="2509" spans="1:3" x14ac:dyDescent="0.25">
      <c r="A2509" s="321">
        <v>3413925</v>
      </c>
      <c r="B2509" s="320" t="s">
        <v>4024</v>
      </c>
      <c r="C2509" s="321">
        <v>3413925</v>
      </c>
    </row>
    <row r="2510" spans="1:3" x14ac:dyDescent="0.25">
      <c r="A2510" s="321">
        <v>3413999</v>
      </c>
      <c r="B2510" s="320" t="s">
        <v>4025</v>
      </c>
      <c r="C2510" s="321">
        <v>3413999</v>
      </c>
    </row>
    <row r="2511" spans="1:3" x14ac:dyDescent="0.25">
      <c r="A2511" s="321">
        <v>3414001</v>
      </c>
      <c r="B2511" s="320" t="s">
        <v>4026</v>
      </c>
      <c r="C2511" s="321">
        <v>3414001</v>
      </c>
    </row>
    <row r="2512" spans="1:3" x14ac:dyDescent="0.25">
      <c r="A2512" s="321">
        <v>3414002</v>
      </c>
      <c r="B2512" s="320" t="s">
        <v>4027</v>
      </c>
      <c r="C2512" s="321">
        <v>3414002</v>
      </c>
    </row>
    <row r="2513" spans="1:3" x14ac:dyDescent="0.25">
      <c r="A2513" s="321">
        <v>3414003</v>
      </c>
      <c r="B2513" s="320" t="s">
        <v>4028</v>
      </c>
      <c r="C2513" s="321">
        <v>3414003</v>
      </c>
    </row>
    <row r="2514" spans="1:3" x14ac:dyDescent="0.25">
      <c r="A2514" s="321">
        <v>3414004</v>
      </c>
      <c r="B2514" s="320" t="s">
        <v>4029</v>
      </c>
      <c r="C2514" s="321">
        <v>3414004</v>
      </c>
    </row>
    <row r="2515" spans="1:3" x14ac:dyDescent="0.25">
      <c r="A2515" s="321">
        <v>3414005</v>
      </c>
      <c r="B2515" s="320" t="s">
        <v>4030</v>
      </c>
      <c r="C2515" s="321">
        <v>3414005</v>
      </c>
    </row>
    <row r="2516" spans="1:3" x14ac:dyDescent="0.25">
      <c r="A2516" s="321">
        <v>3414006</v>
      </c>
      <c r="B2516" s="320" t="s">
        <v>4031</v>
      </c>
      <c r="C2516" s="321">
        <v>3414006</v>
      </c>
    </row>
    <row r="2517" spans="1:3" x14ac:dyDescent="0.25">
      <c r="A2517" s="321">
        <v>3414007</v>
      </c>
      <c r="B2517" s="320" t="s">
        <v>4032</v>
      </c>
      <c r="C2517" s="321">
        <v>3414007</v>
      </c>
    </row>
    <row r="2518" spans="1:3" x14ac:dyDescent="0.25">
      <c r="A2518" s="321">
        <v>3414008</v>
      </c>
      <c r="B2518" s="320" t="s">
        <v>4033</v>
      </c>
      <c r="C2518" s="321">
        <v>3414008</v>
      </c>
    </row>
    <row r="2519" spans="1:3" x14ac:dyDescent="0.25">
      <c r="A2519" s="321">
        <v>3414009</v>
      </c>
      <c r="B2519" s="320" t="s">
        <v>4034</v>
      </c>
      <c r="C2519" s="321">
        <v>3414009</v>
      </c>
    </row>
    <row r="2520" spans="1:3" x14ac:dyDescent="0.25">
      <c r="A2520" s="321">
        <v>3414010</v>
      </c>
      <c r="B2520" s="320" t="s">
        <v>4035</v>
      </c>
      <c r="C2520" s="321">
        <v>3414010</v>
      </c>
    </row>
    <row r="2521" spans="1:3" x14ac:dyDescent="0.25">
      <c r="A2521" s="321">
        <v>3414011</v>
      </c>
      <c r="B2521" s="320" t="s">
        <v>4036</v>
      </c>
      <c r="C2521" s="321">
        <v>3414011</v>
      </c>
    </row>
    <row r="2522" spans="1:3" x14ac:dyDescent="0.25">
      <c r="A2522" s="321">
        <v>3414012</v>
      </c>
      <c r="B2522" s="320" t="s">
        <v>4037</v>
      </c>
      <c r="C2522" s="321">
        <v>3414012</v>
      </c>
    </row>
    <row r="2523" spans="1:3" x14ac:dyDescent="0.25">
      <c r="A2523" s="321">
        <v>3414013</v>
      </c>
      <c r="B2523" s="320" t="s">
        <v>4038</v>
      </c>
      <c r="C2523" s="321">
        <v>3414013</v>
      </c>
    </row>
    <row r="2524" spans="1:3" x14ac:dyDescent="0.25">
      <c r="A2524" s="321">
        <v>3414014</v>
      </c>
      <c r="B2524" s="320" t="s">
        <v>4039</v>
      </c>
      <c r="C2524" s="321">
        <v>3414014</v>
      </c>
    </row>
    <row r="2525" spans="1:3" x14ac:dyDescent="0.25">
      <c r="A2525" s="321">
        <v>3414015</v>
      </c>
      <c r="B2525" s="320" t="s">
        <v>4040</v>
      </c>
      <c r="C2525" s="321">
        <v>3414015</v>
      </c>
    </row>
    <row r="2526" spans="1:3" x14ac:dyDescent="0.25">
      <c r="A2526" s="321">
        <v>3414016</v>
      </c>
      <c r="B2526" s="320" t="s">
        <v>4041</v>
      </c>
      <c r="C2526" s="321">
        <v>3414016</v>
      </c>
    </row>
    <row r="2527" spans="1:3" x14ac:dyDescent="0.25">
      <c r="A2527" s="321">
        <v>3414017</v>
      </c>
      <c r="B2527" s="320" t="s">
        <v>4042</v>
      </c>
      <c r="C2527" s="321">
        <v>3414017</v>
      </c>
    </row>
    <row r="2528" spans="1:3" x14ac:dyDescent="0.25">
      <c r="A2528" s="321">
        <v>3414018</v>
      </c>
      <c r="B2528" s="320" t="s">
        <v>4043</v>
      </c>
      <c r="C2528" s="321">
        <v>3414018</v>
      </c>
    </row>
    <row r="2529" spans="1:3" x14ac:dyDescent="0.25">
      <c r="A2529" s="321">
        <v>3414019</v>
      </c>
      <c r="B2529" s="320" t="s">
        <v>4044</v>
      </c>
      <c r="C2529" s="321">
        <v>3414019</v>
      </c>
    </row>
    <row r="2530" spans="1:3" x14ac:dyDescent="0.25">
      <c r="A2530" s="321">
        <v>3414020</v>
      </c>
      <c r="B2530" s="320" t="s">
        <v>4045</v>
      </c>
      <c r="C2530" s="321">
        <v>3414020</v>
      </c>
    </row>
    <row r="2531" spans="1:3" x14ac:dyDescent="0.25">
      <c r="A2531" s="321">
        <v>3414021</v>
      </c>
      <c r="B2531" s="320" t="s">
        <v>4046</v>
      </c>
      <c r="C2531" s="321">
        <v>3414021</v>
      </c>
    </row>
    <row r="2532" spans="1:3" x14ac:dyDescent="0.25">
      <c r="A2532" s="321">
        <v>3414022</v>
      </c>
      <c r="B2532" s="320" t="s">
        <v>4047</v>
      </c>
      <c r="C2532" s="321">
        <v>3414022</v>
      </c>
    </row>
    <row r="2533" spans="1:3" x14ac:dyDescent="0.25">
      <c r="A2533" s="321">
        <v>3414023</v>
      </c>
      <c r="B2533" s="320" t="s">
        <v>4048</v>
      </c>
      <c r="C2533" s="321">
        <v>3414023</v>
      </c>
    </row>
    <row r="2534" spans="1:3" x14ac:dyDescent="0.25">
      <c r="A2534" s="321">
        <v>3414024</v>
      </c>
      <c r="B2534" s="320" t="s">
        <v>4049</v>
      </c>
      <c r="C2534" s="321">
        <v>3414024</v>
      </c>
    </row>
    <row r="2535" spans="1:3" x14ac:dyDescent="0.25">
      <c r="A2535" s="321">
        <v>3414025</v>
      </c>
      <c r="B2535" s="320" t="s">
        <v>4050</v>
      </c>
      <c r="C2535" s="321">
        <v>3414025</v>
      </c>
    </row>
    <row r="2536" spans="1:3" x14ac:dyDescent="0.25">
      <c r="A2536" s="321">
        <v>3414026</v>
      </c>
      <c r="B2536" s="320" t="s">
        <v>4051</v>
      </c>
      <c r="C2536" s="321">
        <v>3414026</v>
      </c>
    </row>
    <row r="2537" spans="1:3" x14ac:dyDescent="0.25">
      <c r="A2537" s="321">
        <v>3414027</v>
      </c>
      <c r="B2537" s="320" t="s">
        <v>4052</v>
      </c>
      <c r="C2537" s="321">
        <v>3414027</v>
      </c>
    </row>
    <row r="2538" spans="1:3" x14ac:dyDescent="0.25">
      <c r="A2538" s="321">
        <v>3414028</v>
      </c>
      <c r="B2538" s="320" t="s">
        <v>4053</v>
      </c>
      <c r="C2538" s="321">
        <v>3414028</v>
      </c>
    </row>
    <row r="2539" spans="1:3" x14ac:dyDescent="0.25">
      <c r="A2539" s="321">
        <v>3414029</v>
      </c>
      <c r="B2539" s="320" t="s">
        <v>4054</v>
      </c>
      <c r="C2539" s="321">
        <v>3414029</v>
      </c>
    </row>
    <row r="2540" spans="1:3" x14ac:dyDescent="0.25">
      <c r="A2540" s="321">
        <v>3414030</v>
      </c>
      <c r="B2540" s="320" t="s">
        <v>4055</v>
      </c>
      <c r="C2540" s="321">
        <v>3414030</v>
      </c>
    </row>
    <row r="2541" spans="1:3" x14ac:dyDescent="0.25">
      <c r="A2541" s="321">
        <v>3414031</v>
      </c>
      <c r="B2541" s="320" t="s">
        <v>4056</v>
      </c>
      <c r="C2541" s="321">
        <v>3414031</v>
      </c>
    </row>
    <row r="2542" spans="1:3" x14ac:dyDescent="0.25">
      <c r="A2542" s="321">
        <v>3414032</v>
      </c>
      <c r="B2542" s="320" t="s">
        <v>4057</v>
      </c>
      <c r="C2542" s="321">
        <v>3414032</v>
      </c>
    </row>
    <row r="2543" spans="1:3" x14ac:dyDescent="0.25">
      <c r="A2543" s="321">
        <v>3414033</v>
      </c>
      <c r="B2543" s="320" t="s">
        <v>4058</v>
      </c>
      <c r="C2543" s="321">
        <v>3414033</v>
      </c>
    </row>
    <row r="2544" spans="1:3" x14ac:dyDescent="0.25">
      <c r="A2544" s="321">
        <v>3414034</v>
      </c>
      <c r="B2544" s="320" t="s">
        <v>4059</v>
      </c>
      <c r="C2544" s="321">
        <v>3414034</v>
      </c>
    </row>
    <row r="2545" spans="1:3" x14ac:dyDescent="0.25">
      <c r="A2545" s="321">
        <v>3414035</v>
      </c>
      <c r="B2545" s="320" t="s">
        <v>4060</v>
      </c>
      <c r="C2545" s="321">
        <v>3414035</v>
      </c>
    </row>
    <row r="2546" spans="1:3" x14ac:dyDescent="0.25">
      <c r="A2546" s="321">
        <v>3414036</v>
      </c>
      <c r="B2546" s="320" t="s">
        <v>4061</v>
      </c>
      <c r="C2546" s="321">
        <v>3414036</v>
      </c>
    </row>
    <row r="2547" spans="1:3" x14ac:dyDescent="0.25">
      <c r="A2547" s="321">
        <v>3414037</v>
      </c>
      <c r="B2547" s="320" t="s">
        <v>4062</v>
      </c>
      <c r="C2547" s="321">
        <v>3414037</v>
      </c>
    </row>
    <row r="2548" spans="1:3" x14ac:dyDescent="0.25">
      <c r="A2548" s="321">
        <v>3414038</v>
      </c>
      <c r="B2548" s="320" t="s">
        <v>4063</v>
      </c>
      <c r="C2548" s="321">
        <v>3414038</v>
      </c>
    </row>
    <row r="2549" spans="1:3" x14ac:dyDescent="0.25">
      <c r="A2549" s="321">
        <v>3414039</v>
      </c>
      <c r="B2549" s="320" t="s">
        <v>4064</v>
      </c>
      <c r="C2549" s="321">
        <v>3414039</v>
      </c>
    </row>
    <row r="2550" spans="1:3" x14ac:dyDescent="0.25">
      <c r="A2550" s="321">
        <v>3414040</v>
      </c>
      <c r="B2550" s="320" t="s">
        <v>4065</v>
      </c>
      <c r="C2550" s="321">
        <v>3414040</v>
      </c>
    </row>
    <row r="2551" spans="1:3" x14ac:dyDescent="0.25">
      <c r="A2551" s="321">
        <v>3414041</v>
      </c>
      <c r="B2551" s="320" t="s">
        <v>4066</v>
      </c>
      <c r="C2551" s="321">
        <v>3414041</v>
      </c>
    </row>
    <row r="2552" spans="1:3" x14ac:dyDescent="0.25">
      <c r="A2552" s="321">
        <v>3414042</v>
      </c>
      <c r="B2552" s="320" t="s">
        <v>4067</v>
      </c>
      <c r="C2552" s="321">
        <v>3414042</v>
      </c>
    </row>
    <row r="2553" spans="1:3" x14ac:dyDescent="0.25">
      <c r="A2553" s="321">
        <v>3414043</v>
      </c>
      <c r="B2553" s="320" t="s">
        <v>4068</v>
      </c>
      <c r="C2553" s="321">
        <v>3414043</v>
      </c>
    </row>
    <row r="2554" spans="1:3" x14ac:dyDescent="0.25">
      <c r="A2554" s="321">
        <v>3414044</v>
      </c>
      <c r="B2554" s="320" t="s">
        <v>4069</v>
      </c>
      <c r="C2554" s="321">
        <v>3414044</v>
      </c>
    </row>
    <row r="2555" spans="1:3" x14ac:dyDescent="0.25">
      <c r="A2555" s="321">
        <v>3414045</v>
      </c>
      <c r="B2555" s="320" t="s">
        <v>4070</v>
      </c>
      <c r="C2555" s="321">
        <v>3414045</v>
      </c>
    </row>
    <row r="2556" spans="1:3" x14ac:dyDescent="0.25">
      <c r="A2556" s="321">
        <v>3414046</v>
      </c>
      <c r="B2556" s="320" t="s">
        <v>4071</v>
      </c>
      <c r="C2556" s="321">
        <v>3414046</v>
      </c>
    </row>
    <row r="2557" spans="1:3" x14ac:dyDescent="0.25">
      <c r="A2557" s="321">
        <v>3414047</v>
      </c>
      <c r="B2557" s="320" t="s">
        <v>4072</v>
      </c>
      <c r="C2557" s="321">
        <v>3414047</v>
      </c>
    </row>
    <row r="2558" spans="1:3" x14ac:dyDescent="0.25">
      <c r="A2558" s="321">
        <v>3414048</v>
      </c>
      <c r="B2558" s="320" t="s">
        <v>4073</v>
      </c>
      <c r="C2558" s="321">
        <v>3414048</v>
      </c>
    </row>
    <row r="2559" spans="1:3" x14ac:dyDescent="0.25">
      <c r="A2559" s="321">
        <v>3414049</v>
      </c>
      <c r="B2559" s="320" t="s">
        <v>4074</v>
      </c>
      <c r="C2559" s="321">
        <v>3414049</v>
      </c>
    </row>
    <row r="2560" spans="1:3" x14ac:dyDescent="0.25">
      <c r="A2560" s="321">
        <v>3414050</v>
      </c>
      <c r="B2560" s="320" t="s">
        <v>4075</v>
      </c>
      <c r="C2560" s="321">
        <v>3414050</v>
      </c>
    </row>
    <row r="2561" spans="1:3" x14ac:dyDescent="0.25">
      <c r="A2561" s="321">
        <v>3414051</v>
      </c>
      <c r="B2561" s="320" t="s">
        <v>4076</v>
      </c>
      <c r="C2561" s="321">
        <v>3414051</v>
      </c>
    </row>
    <row r="2562" spans="1:3" x14ac:dyDescent="0.25">
      <c r="A2562" s="321">
        <v>3414052</v>
      </c>
      <c r="B2562" s="320" t="s">
        <v>4077</v>
      </c>
      <c r="C2562" s="321">
        <v>3414052</v>
      </c>
    </row>
    <row r="2563" spans="1:3" x14ac:dyDescent="0.25">
      <c r="A2563" s="321">
        <v>3414053</v>
      </c>
      <c r="B2563" s="320" t="s">
        <v>4078</v>
      </c>
      <c r="C2563" s="321">
        <v>3414053</v>
      </c>
    </row>
    <row r="2564" spans="1:3" x14ac:dyDescent="0.25">
      <c r="A2564" s="321">
        <v>3414054</v>
      </c>
      <c r="B2564" s="320" t="s">
        <v>4079</v>
      </c>
      <c r="C2564" s="321">
        <v>3414054</v>
      </c>
    </row>
    <row r="2565" spans="1:3" x14ac:dyDescent="0.25">
      <c r="A2565" s="321">
        <v>3414055</v>
      </c>
      <c r="B2565" s="320" t="s">
        <v>4080</v>
      </c>
      <c r="C2565" s="321">
        <v>3414055</v>
      </c>
    </row>
    <row r="2566" spans="1:3" x14ac:dyDescent="0.25">
      <c r="A2566" s="321">
        <v>3414056</v>
      </c>
      <c r="B2566" s="320" t="s">
        <v>4081</v>
      </c>
      <c r="C2566" s="321">
        <v>3414056</v>
      </c>
    </row>
    <row r="2567" spans="1:3" x14ac:dyDescent="0.25">
      <c r="A2567" s="321">
        <v>3414057</v>
      </c>
      <c r="B2567" s="320" t="s">
        <v>4082</v>
      </c>
      <c r="C2567" s="321">
        <v>3414057</v>
      </c>
    </row>
    <row r="2568" spans="1:3" x14ac:dyDescent="0.25">
      <c r="A2568" s="321">
        <v>3414058</v>
      </c>
      <c r="B2568" s="320" t="s">
        <v>4083</v>
      </c>
      <c r="C2568" s="321">
        <v>3414058</v>
      </c>
    </row>
    <row r="2569" spans="1:3" ht="22.5" x14ac:dyDescent="0.25">
      <c r="A2569" s="321">
        <v>3414059</v>
      </c>
      <c r="B2569" s="320" t="s">
        <v>4084</v>
      </c>
      <c r="C2569" s="321">
        <v>3414059</v>
      </c>
    </row>
    <row r="2570" spans="1:3" x14ac:dyDescent="0.25">
      <c r="A2570" s="321">
        <v>3414060</v>
      </c>
      <c r="B2570" s="320" t="s">
        <v>4085</v>
      </c>
      <c r="C2570" s="321">
        <v>3414060</v>
      </c>
    </row>
    <row r="2571" spans="1:3" x14ac:dyDescent="0.25">
      <c r="A2571" s="321">
        <v>3414061</v>
      </c>
      <c r="B2571" s="320" t="s">
        <v>4086</v>
      </c>
      <c r="C2571" s="321">
        <v>3414061</v>
      </c>
    </row>
    <row r="2572" spans="1:3" x14ac:dyDescent="0.25">
      <c r="A2572" s="321">
        <v>3414062</v>
      </c>
      <c r="B2572" s="320" t="s">
        <v>4087</v>
      </c>
      <c r="C2572" s="321">
        <v>3414062</v>
      </c>
    </row>
    <row r="2573" spans="1:3" x14ac:dyDescent="0.25">
      <c r="A2573" s="321">
        <v>3414063</v>
      </c>
      <c r="B2573" s="320" t="s">
        <v>4088</v>
      </c>
      <c r="C2573" s="321">
        <v>3414063</v>
      </c>
    </row>
    <row r="2574" spans="1:3" x14ac:dyDescent="0.25">
      <c r="A2574" s="321">
        <v>3414097</v>
      </c>
      <c r="B2574" s="320" t="s">
        <v>4089</v>
      </c>
      <c r="C2574" s="321">
        <v>3414097</v>
      </c>
    </row>
    <row r="2575" spans="1:3" x14ac:dyDescent="0.25">
      <c r="A2575" s="321">
        <v>3414098</v>
      </c>
      <c r="B2575" s="320" t="s">
        <v>4090</v>
      </c>
      <c r="C2575" s="321">
        <v>3414098</v>
      </c>
    </row>
    <row r="2576" spans="1:3" x14ac:dyDescent="0.25">
      <c r="A2576" s="321">
        <v>3414099</v>
      </c>
      <c r="B2576" s="320" t="s">
        <v>4091</v>
      </c>
      <c r="C2576" s="321">
        <v>3414099</v>
      </c>
    </row>
    <row r="2577" spans="1:3" x14ac:dyDescent="0.25">
      <c r="A2577" s="321">
        <v>3415001</v>
      </c>
      <c r="B2577" s="320" t="s">
        <v>4092</v>
      </c>
      <c r="C2577" s="321">
        <v>3415001</v>
      </c>
    </row>
    <row r="2578" spans="1:3" x14ac:dyDescent="0.25">
      <c r="A2578" s="321">
        <v>3415002</v>
      </c>
      <c r="B2578" s="320" t="s">
        <v>4093</v>
      </c>
      <c r="C2578" s="321">
        <v>3415002</v>
      </c>
    </row>
    <row r="2579" spans="1:3" x14ac:dyDescent="0.25">
      <c r="A2579" s="321">
        <v>3415003</v>
      </c>
      <c r="B2579" s="320" t="s">
        <v>4094</v>
      </c>
      <c r="C2579" s="321">
        <v>3415003</v>
      </c>
    </row>
    <row r="2580" spans="1:3" x14ac:dyDescent="0.25">
      <c r="A2580" s="321">
        <v>3415004</v>
      </c>
      <c r="B2580" s="320" t="s">
        <v>4095</v>
      </c>
      <c r="C2580" s="321">
        <v>3415004</v>
      </c>
    </row>
    <row r="2581" spans="1:3" x14ac:dyDescent="0.25">
      <c r="A2581" s="321">
        <v>3415005</v>
      </c>
      <c r="B2581" s="320" t="s">
        <v>4096</v>
      </c>
      <c r="C2581" s="321">
        <v>3415005</v>
      </c>
    </row>
    <row r="2582" spans="1:3" x14ac:dyDescent="0.25">
      <c r="A2582" s="321">
        <v>3415006</v>
      </c>
      <c r="B2582" s="320" t="s">
        <v>4097</v>
      </c>
      <c r="C2582" s="321">
        <v>3415006</v>
      </c>
    </row>
    <row r="2583" spans="1:3" x14ac:dyDescent="0.25">
      <c r="A2583" s="321">
        <v>3415007</v>
      </c>
      <c r="B2583" s="320" t="s">
        <v>4098</v>
      </c>
      <c r="C2583" s="321">
        <v>3415007</v>
      </c>
    </row>
    <row r="2584" spans="1:3" x14ac:dyDescent="0.25">
      <c r="A2584" s="321">
        <v>3415008</v>
      </c>
      <c r="B2584" s="320" t="s">
        <v>4099</v>
      </c>
      <c r="C2584" s="321">
        <v>3415008</v>
      </c>
    </row>
    <row r="2585" spans="1:3" ht="22.5" x14ac:dyDescent="0.25">
      <c r="A2585" s="321">
        <v>3415009</v>
      </c>
      <c r="B2585" s="320" t="s">
        <v>4100</v>
      </c>
      <c r="C2585" s="321">
        <v>3415009</v>
      </c>
    </row>
    <row r="2586" spans="1:3" x14ac:dyDescent="0.25">
      <c r="A2586" s="321">
        <v>3415010</v>
      </c>
      <c r="B2586" s="320" t="s">
        <v>4101</v>
      </c>
      <c r="C2586" s="321">
        <v>3415010</v>
      </c>
    </row>
    <row r="2587" spans="1:3" x14ac:dyDescent="0.25">
      <c r="A2587" s="321">
        <v>3415011</v>
      </c>
      <c r="B2587" s="320" t="s">
        <v>4102</v>
      </c>
      <c r="C2587" s="321">
        <v>3415011</v>
      </c>
    </row>
    <row r="2588" spans="1:3" x14ac:dyDescent="0.25">
      <c r="A2588" s="321">
        <v>3415012</v>
      </c>
      <c r="B2588" s="320" t="s">
        <v>4103</v>
      </c>
      <c r="C2588" s="321">
        <v>3415012</v>
      </c>
    </row>
    <row r="2589" spans="1:3" x14ac:dyDescent="0.25">
      <c r="A2589" s="321">
        <v>3415013</v>
      </c>
      <c r="B2589" s="320" t="s">
        <v>4104</v>
      </c>
      <c r="C2589" s="321">
        <v>3415013</v>
      </c>
    </row>
    <row r="2590" spans="1:3" x14ac:dyDescent="0.25">
      <c r="A2590" s="321">
        <v>3415014</v>
      </c>
      <c r="B2590" s="320" t="s">
        <v>4105</v>
      </c>
      <c r="C2590" s="321">
        <v>3415014</v>
      </c>
    </row>
    <row r="2591" spans="1:3" x14ac:dyDescent="0.25">
      <c r="A2591" s="321">
        <v>3415015</v>
      </c>
      <c r="B2591" s="320" t="s">
        <v>4106</v>
      </c>
      <c r="C2591" s="321">
        <v>3415015</v>
      </c>
    </row>
    <row r="2592" spans="1:3" x14ac:dyDescent="0.25">
      <c r="A2592" s="321">
        <v>3415016</v>
      </c>
      <c r="B2592" s="320" t="s">
        <v>4107</v>
      </c>
      <c r="C2592" s="321">
        <v>3415016</v>
      </c>
    </row>
    <row r="2593" spans="1:3" x14ac:dyDescent="0.25">
      <c r="A2593" s="321">
        <v>3416001</v>
      </c>
      <c r="B2593" s="320" t="s">
        <v>4108</v>
      </c>
      <c r="C2593" s="321">
        <v>3416001</v>
      </c>
    </row>
    <row r="2594" spans="1:3" x14ac:dyDescent="0.25">
      <c r="A2594" s="321">
        <v>3416002</v>
      </c>
      <c r="B2594" s="320" t="s">
        <v>4109</v>
      </c>
      <c r="C2594" s="321">
        <v>3416002</v>
      </c>
    </row>
    <row r="2595" spans="1:3" x14ac:dyDescent="0.25">
      <c r="A2595" s="321">
        <v>3416003</v>
      </c>
      <c r="B2595" s="320" t="s">
        <v>4110</v>
      </c>
      <c r="C2595" s="321">
        <v>3416003</v>
      </c>
    </row>
    <row r="2596" spans="1:3" x14ac:dyDescent="0.25">
      <c r="A2596" s="321">
        <v>3416004</v>
      </c>
      <c r="B2596" s="320" t="s">
        <v>4111</v>
      </c>
      <c r="C2596" s="321">
        <v>3416004</v>
      </c>
    </row>
    <row r="2597" spans="1:3" x14ac:dyDescent="0.25">
      <c r="A2597" s="321">
        <v>3416005</v>
      </c>
      <c r="B2597" s="320" t="s">
        <v>4112</v>
      </c>
      <c r="C2597" s="321">
        <v>3416005</v>
      </c>
    </row>
    <row r="2598" spans="1:3" x14ac:dyDescent="0.25">
      <c r="A2598" s="321">
        <v>3416006</v>
      </c>
      <c r="B2598" s="320" t="s">
        <v>4113</v>
      </c>
      <c r="C2598" s="321">
        <v>3416006</v>
      </c>
    </row>
    <row r="2599" spans="1:3" x14ac:dyDescent="0.25">
      <c r="A2599" s="321">
        <v>3416007</v>
      </c>
      <c r="B2599" s="320" t="s">
        <v>4114</v>
      </c>
      <c r="C2599" s="321">
        <v>3416007</v>
      </c>
    </row>
    <row r="2600" spans="1:3" x14ac:dyDescent="0.25">
      <c r="A2600" s="321">
        <v>3416008</v>
      </c>
      <c r="B2600" s="320" t="s">
        <v>4115</v>
      </c>
      <c r="C2600" s="321">
        <v>3416008</v>
      </c>
    </row>
    <row r="2601" spans="1:3" x14ac:dyDescent="0.25">
      <c r="A2601" s="321">
        <v>3416009</v>
      </c>
      <c r="B2601" s="320" t="s">
        <v>4116</v>
      </c>
      <c r="C2601" s="321">
        <v>3416009</v>
      </c>
    </row>
    <row r="2602" spans="1:3" x14ac:dyDescent="0.25">
      <c r="A2602" s="321">
        <v>3416010</v>
      </c>
      <c r="B2602" s="320" t="s">
        <v>4117</v>
      </c>
      <c r="C2602" s="321">
        <v>3416010</v>
      </c>
    </row>
    <row r="2603" spans="1:3" x14ac:dyDescent="0.25">
      <c r="A2603" s="321">
        <v>3416011</v>
      </c>
      <c r="B2603" s="320" t="s">
        <v>4118</v>
      </c>
      <c r="C2603" s="321">
        <v>3416011</v>
      </c>
    </row>
    <row r="2604" spans="1:3" x14ac:dyDescent="0.25">
      <c r="A2604" s="321">
        <v>3416012</v>
      </c>
      <c r="B2604" s="320" t="s">
        <v>4119</v>
      </c>
      <c r="C2604" s="321">
        <v>3416012</v>
      </c>
    </row>
    <row r="2605" spans="1:3" x14ac:dyDescent="0.25">
      <c r="A2605" s="321">
        <v>3416013</v>
      </c>
      <c r="B2605" s="320" t="s">
        <v>4120</v>
      </c>
      <c r="C2605" s="321">
        <v>3416013</v>
      </c>
    </row>
    <row r="2606" spans="1:3" x14ac:dyDescent="0.25">
      <c r="A2606" s="321">
        <v>3416014</v>
      </c>
      <c r="B2606" s="320" t="s">
        <v>4121</v>
      </c>
      <c r="C2606" s="321">
        <v>3416014</v>
      </c>
    </row>
    <row r="2607" spans="1:3" x14ac:dyDescent="0.25">
      <c r="A2607" s="321">
        <v>3416015</v>
      </c>
      <c r="B2607" s="320" t="s">
        <v>4122</v>
      </c>
      <c r="C2607" s="321">
        <v>3416015</v>
      </c>
    </row>
    <row r="2608" spans="1:3" x14ac:dyDescent="0.25">
      <c r="A2608" s="321">
        <v>3416016</v>
      </c>
      <c r="B2608" s="320" t="s">
        <v>4123</v>
      </c>
      <c r="C2608" s="321">
        <v>3416016</v>
      </c>
    </row>
    <row r="2609" spans="1:3" x14ac:dyDescent="0.25">
      <c r="A2609" s="321">
        <v>3416017</v>
      </c>
      <c r="B2609" s="320" t="s">
        <v>4124</v>
      </c>
      <c r="C2609" s="321">
        <v>3416017</v>
      </c>
    </row>
    <row r="2610" spans="1:3" x14ac:dyDescent="0.25">
      <c r="A2610" s="321">
        <v>3416018</v>
      </c>
      <c r="B2610" s="320" t="s">
        <v>4125</v>
      </c>
      <c r="C2610" s="321">
        <v>3416018</v>
      </c>
    </row>
    <row r="2611" spans="1:3" x14ac:dyDescent="0.25">
      <c r="A2611" s="321">
        <v>3416019</v>
      </c>
      <c r="B2611" s="320" t="s">
        <v>4126</v>
      </c>
      <c r="C2611" s="321">
        <v>3416019</v>
      </c>
    </row>
    <row r="2612" spans="1:3" x14ac:dyDescent="0.25">
      <c r="A2612" s="321">
        <v>3416020</v>
      </c>
      <c r="B2612" s="320" t="s">
        <v>4127</v>
      </c>
      <c r="C2612" s="321">
        <v>3416020</v>
      </c>
    </row>
    <row r="2613" spans="1:3" x14ac:dyDescent="0.25">
      <c r="A2613" s="321">
        <v>3416021</v>
      </c>
      <c r="B2613" s="320" t="s">
        <v>4128</v>
      </c>
      <c r="C2613" s="321">
        <v>3416021</v>
      </c>
    </row>
    <row r="2614" spans="1:3" x14ac:dyDescent="0.25">
      <c r="A2614" s="321">
        <v>3416022</v>
      </c>
      <c r="B2614" s="320" t="s">
        <v>4129</v>
      </c>
      <c r="C2614" s="321">
        <v>3416022</v>
      </c>
    </row>
    <row r="2615" spans="1:3" x14ac:dyDescent="0.25">
      <c r="A2615" s="321">
        <v>3416023</v>
      </c>
      <c r="B2615" s="320" t="s">
        <v>4130</v>
      </c>
      <c r="C2615" s="321">
        <v>3416023</v>
      </c>
    </row>
    <row r="2616" spans="1:3" x14ac:dyDescent="0.25">
      <c r="A2616" s="321">
        <v>3416024</v>
      </c>
      <c r="B2616" s="320" t="s">
        <v>4131</v>
      </c>
      <c r="C2616" s="321">
        <v>3416024</v>
      </c>
    </row>
    <row r="2617" spans="1:3" x14ac:dyDescent="0.25">
      <c r="A2617" s="321">
        <v>3416025</v>
      </c>
      <c r="B2617" s="320" t="s">
        <v>4132</v>
      </c>
      <c r="C2617" s="321">
        <v>3416025</v>
      </c>
    </row>
    <row r="2618" spans="1:3" x14ac:dyDescent="0.25">
      <c r="A2618" s="321">
        <v>3416026</v>
      </c>
      <c r="B2618" s="320" t="s">
        <v>4133</v>
      </c>
      <c r="C2618" s="321">
        <v>3416026</v>
      </c>
    </row>
    <row r="2619" spans="1:3" x14ac:dyDescent="0.25">
      <c r="A2619" s="321">
        <v>3416027</v>
      </c>
      <c r="B2619" s="320" t="s">
        <v>4134</v>
      </c>
      <c r="C2619" s="321">
        <v>3416027</v>
      </c>
    </row>
    <row r="2620" spans="1:3" x14ac:dyDescent="0.25">
      <c r="A2620" s="321">
        <v>3416028</v>
      </c>
      <c r="B2620" s="320" t="s">
        <v>4135</v>
      </c>
      <c r="C2620" s="321">
        <v>3416028</v>
      </c>
    </row>
    <row r="2621" spans="1:3" x14ac:dyDescent="0.25">
      <c r="A2621" s="321">
        <v>3416029</v>
      </c>
      <c r="B2621" s="320" t="s">
        <v>4136</v>
      </c>
      <c r="C2621" s="321">
        <v>3416029</v>
      </c>
    </row>
    <row r="2622" spans="1:3" x14ac:dyDescent="0.25">
      <c r="A2622" s="321">
        <v>3416030</v>
      </c>
      <c r="B2622" s="320" t="s">
        <v>4137</v>
      </c>
      <c r="C2622" s="321">
        <v>3416030</v>
      </c>
    </row>
    <row r="2623" spans="1:3" x14ac:dyDescent="0.25">
      <c r="A2623" s="321">
        <v>3416031</v>
      </c>
      <c r="B2623" s="320" t="s">
        <v>4138</v>
      </c>
      <c r="C2623" s="321">
        <v>3416031</v>
      </c>
    </row>
    <row r="2624" spans="1:3" x14ac:dyDescent="0.25">
      <c r="A2624" s="321">
        <v>3416032</v>
      </c>
      <c r="B2624" s="320" t="s">
        <v>4139</v>
      </c>
      <c r="C2624" s="321">
        <v>3416032</v>
      </c>
    </row>
    <row r="2625" spans="1:3" x14ac:dyDescent="0.25">
      <c r="A2625" s="321">
        <v>3417001</v>
      </c>
      <c r="B2625" s="320" t="s">
        <v>4140</v>
      </c>
      <c r="C2625" s="321">
        <v>3417001</v>
      </c>
    </row>
    <row r="2626" spans="1:3" x14ac:dyDescent="0.25">
      <c r="A2626" s="321">
        <v>3417002</v>
      </c>
      <c r="B2626" s="320" t="s">
        <v>4141</v>
      </c>
      <c r="C2626" s="321">
        <v>3417002</v>
      </c>
    </row>
    <row r="2627" spans="1:3" x14ac:dyDescent="0.25">
      <c r="A2627" s="321">
        <v>3417003</v>
      </c>
      <c r="B2627" s="320" t="s">
        <v>4142</v>
      </c>
      <c r="C2627" s="321">
        <v>3417003</v>
      </c>
    </row>
    <row r="2628" spans="1:3" x14ac:dyDescent="0.25">
      <c r="A2628" s="321">
        <v>3417004</v>
      </c>
      <c r="B2628" s="320" t="s">
        <v>4143</v>
      </c>
      <c r="C2628" s="321">
        <v>3417004</v>
      </c>
    </row>
    <row r="2629" spans="1:3" x14ac:dyDescent="0.25">
      <c r="A2629" s="321">
        <v>3417005</v>
      </c>
      <c r="B2629" s="320" t="s">
        <v>4144</v>
      </c>
      <c r="C2629" s="321">
        <v>3417005</v>
      </c>
    </row>
    <row r="2630" spans="1:3" x14ac:dyDescent="0.25">
      <c r="A2630" s="321">
        <v>3417006</v>
      </c>
      <c r="B2630" s="320" t="s">
        <v>4145</v>
      </c>
      <c r="C2630" s="321">
        <v>3417006</v>
      </c>
    </row>
    <row r="2631" spans="1:3" x14ac:dyDescent="0.25">
      <c r="A2631" s="321">
        <v>3417007</v>
      </c>
      <c r="B2631" s="320" t="s">
        <v>4146</v>
      </c>
      <c r="C2631" s="321">
        <v>3417007</v>
      </c>
    </row>
    <row r="2632" spans="1:3" x14ac:dyDescent="0.25">
      <c r="A2632" s="321">
        <v>3417008</v>
      </c>
      <c r="B2632" s="320" t="s">
        <v>4147</v>
      </c>
      <c r="C2632" s="321">
        <v>3417008</v>
      </c>
    </row>
    <row r="2633" spans="1:3" x14ac:dyDescent="0.25">
      <c r="A2633" s="321">
        <v>3417009</v>
      </c>
      <c r="B2633" s="320" t="s">
        <v>4148</v>
      </c>
      <c r="C2633" s="321">
        <v>3417009</v>
      </c>
    </row>
    <row r="2634" spans="1:3" x14ac:dyDescent="0.25">
      <c r="A2634" s="321">
        <v>3417010</v>
      </c>
      <c r="B2634" s="320" t="s">
        <v>4149</v>
      </c>
      <c r="C2634" s="321">
        <v>3417010</v>
      </c>
    </row>
    <row r="2635" spans="1:3" x14ac:dyDescent="0.25">
      <c r="A2635" s="321">
        <v>3417011</v>
      </c>
      <c r="B2635" s="320" t="s">
        <v>4150</v>
      </c>
      <c r="C2635" s="321">
        <v>3417011</v>
      </c>
    </row>
    <row r="2636" spans="1:3" x14ac:dyDescent="0.25">
      <c r="A2636" s="321">
        <v>3417012</v>
      </c>
      <c r="B2636" s="320" t="s">
        <v>4151</v>
      </c>
      <c r="C2636" s="321">
        <v>3417012</v>
      </c>
    </row>
    <row r="2637" spans="1:3" x14ac:dyDescent="0.25">
      <c r="A2637" s="321">
        <v>3417013</v>
      </c>
      <c r="B2637" s="320" t="s">
        <v>4152</v>
      </c>
      <c r="C2637" s="321">
        <v>3417013</v>
      </c>
    </row>
    <row r="2638" spans="1:3" x14ac:dyDescent="0.25">
      <c r="A2638" s="321">
        <v>3417014</v>
      </c>
      <c r="B2638" s="320" t="s">
        <v>4153</v>
      </c>
      <c r="C2638" s="321">
        <v>3417014</v>
      </c>
    </row>
    <row r="2639" spans="1:3" x14ac:dyDescent="0.25">
      <c r="A2639" s="321">
        <v>3417015</v>
      </c>
      <c r="B2639" s="320" t="s">
        <v>4154</v>
      </c>
      <c r="C2639" s="321">
        <v>3417015</v>
      </c>
    </row>
    <row r="2640" spans="1:3" x14ac:dyDescent="0.25">
      <c r="A2640" s="321">
        <v>3417016</v>
      </c>
      <c r="B2640" s="320" t="s">
        <v>4155</v>
      </c>
      <c r="C2640" s="321">
        <v>3417016</v>
      </c>
    </row>
    <row r="2641" spans="1:3" x14ac:dyDescent="0.25">
      <c r="A2641" s="321">
        <v>3417095</v>
      </c>
      <c r="B2641" s="320" t="s">
        <v>4156</v>
      </c>
      <c r="C2641" s="321">
        <v>3417095</v>
      </c>
    </row>
    <row r="2642" spans="1:3" x14ac:dyDescent="0.25">
      <c r="A2642" s="321">
        <v>3417096</v>
      </c>
      <c r="B2642" s="320" t="s">
        <v>4157</v>
      </c>
      <c r="C2642" s="321">
        <v>3417096</v>
      </c>
    </row>
    <row r="2643" spans="1:3" x14ac:dyDescent="0.25">
      <c r="A2643" s="321">
        <v>3417097</v>
      </c>
      <c r="B2643" s="320" t="s">
        <v>4158</v>
      </c>
      <c r="C2643" s="321">
        <v>3417097</v>
      </c>
    </row>
    <row r="2644" spans="1:3" x14ac:dyDescent="0.25">
      <c r="A2644" s="321">
        <v>3417098</v>
      </c>
      <c r="B2644" s="320" t="s">
        <v>4159</v>
      </c>
      <c r="C2644" s="321">
        <v>3417098</v>
      </c>
    </row>
    <row r="2645" spans="1:3" x14ac:dyDescent="0.25">
      <c r="A2645" s="321">
        <v>3417099</v>
      </c>
      <c r="B2645" s="320" t="s">
        <v>4160</v>
      </c>
      <c r="C2645" s="321">
        <v>3417099</v>
      </c>
    </row>
    <row r="2646" spans="1:3" x14ac:dyDescent="0.25">
      <c r="A2646" s="321">
        <v>3418001</v>
      </c>
      <c r="B2646" s="320" t="s">
        <v>4161</v>
      </c>
      <c r="C2646" s="321">
        <v>3418001</v>
      </c>
    </row>
    <row r="2647" spans="1:3" x14ac:dyDescent="0.25">
      <c r="A2647" s="321">
        <v>3418002</v>
      </c>
      <c r="B2647" s="320" t="s">
        <v>4162</v>
      </c>
      <c r="C2647" s="321">
        <v>3418002</v>
      </c>
    </row>
    <row r="2648" spans="1:3" x14ac:dyDescent="0.25">
      <c r="A2648" s="321">
        <v>3418003</v>
      </c>
      <c r="B2648" s="320" t="s">
        <v>4163</v>
      </c>
      <c r="C2648" s="321">
        <v>3418003</v>
      </c>
    </row>
    <row r="2649" spans="1:3" x14ac:dyDescent="0.25">
      <c r="A2649" s="321">
        <v>3418004</v>
      </c>
      <c r="B2649" s="320" t="s">
        <v>4164</v>
      </c>
      <c r="C2649" s="321">
        <v>3418004</v>
      </c>
    </row>
    <row r="2650" spans="1:3" x14ac:dyDescent="0.25">
      <c r="A2650" s="321">
        <v>3418005</v>
      </c>
      <c r="B2650" s="320" t="s">
        <v>4165</v>
      </c>
      <c r="C2650" s="321">
        <v>3418005</v>
      </c>
    </row>
    <row r="2651" spans="1:3" x14ac:dyDescent="0.25">
      <c r="A2651" s="321">
        <v>3418006</v>
      </c>
      <c r="B2651" s="320" t="s">
        <v>4166</v>
      </c>
      <c r="C2651" s="321">
        <v>3418006</v>
      </c>
    </row>
    <row r="2652" spans="1:3" x14ac:dyDescent="0.25">
      <c r="A2652" s="321">
        <v>3421001</v>
      </c>
      <c r="B2652" s="320" t="s">
        <v>4167</v>
      </c>
      <c r="C2652" s="321">
        <v>3421001</v>
      </c>
    </row>
    <row r="2653" spans="1:3" x14ac:dyDescent="0.25">
      <c r="A2653" s="321">
        <v>3421002</v>
      </c>
      <c r="B2653" s="320" t="s">
        <v>4168</v>
      </c>
      <c r="C2653" s="321">
        <v>3421002</v>
      </c>
    </row>
    <row r="2654" spans="1:3" x14ac:dyDescent="0.25">
      <c r="A2654" s="321">
        <v>3421003</v>
      </c>
      <c r="B2654" s="320" t="s">
        <v>4169</v>
      </c>
      <c r="C2654" s="321">
        <v>3421003</v>
      </c>
    </row>
    <row r="2655" spans="1:3" x14ac:dyDescent="0.25">
      <c r="A2655" s="321">
        <v>3421004</v>
      </c>
      <c r="B2655" s="320" t="s">
        <v>4170</v>
      </c>
      <c r="C2655" s="321">
        <v>3421004</v>
      </c>
    </row>
    <row r="2656" spans="1:3" x14ac:dyDescent="0.25">
      <c r="A2656" s="321">
        <v>3421005</v>
      </c>
      <c r="B2656" s="320" t="s">
        <v>4171</v>
      </c>
      <c r="C2656" s="321">
        <v>3421005</v>
      </c>
    </row>
    <row r="2657" spans="1:3" x14ac:dyDescent="0.25">
      <c r="A2657" s="321">
        <v>3421006</v>
      </c>
      <c r="B2657" s="320" t="s">
        <v>4172</v>
      </c>
      <c r="C2657" s="321">
        <v>3421006</v>
      </c>
    </row>
    <row r="2658" spans="1:3" x14ac:dyDescent="0.25">
      <c r="A2658" s="321">
        <v>3421007</v>
      </c>
      <c r="B2658" s="320" t="s">
        <v>4173</v>
      </c>
      <c r="C2658" s="321">
        <v>3421007</v>
      </c>
    </row>
    <row r="2659" spans="1:3" x14ac:dyDescent="0.25">
      <c r="A2659" s="321">
        <v>3421008</v>
      </c>
      <c r="B2659" s="320" t="s">
        <v>4174</v>
      </c>
      <c r="C2659" s="321">
        <v>3421008</v>
      </c>
    </row>
    <row r="2660" spans="1:3" x14ac:dyDescent="0.25">
      <c r="A2660" s="321">
        <v>3421009</v>
      </c>
      <c r="B2660" s="320" t="s">
        <v>4175</v>
      </c>
      <c r="C2660" s="321">
        <v>3421009</v>
      </c>
    </row>
    <row r="2661" spans="1:3" x14ac:dyDescent="0.25">
      <c r="A2661" s="321">
        <v>3421010</v>
      </c>
      <c r="B2661" s="320" t="s">
        <v>4176</v>
      </c>
      <c r="C2661" s="321">
        <v>3421010</v>
      </c>
    </row>
    <row r="2662" spans="1:3" x14ac:dyDescent="0.25">
      <c r="A2662" s="321">
        <v>3421011</v>
      </c>
      <c r="B2662" s="320" t="s">
        <v>4177</v>
      </c>
      <c r="C2662" s="321">
        <v>3421011</v>
      </c>
    </row>
    <row r="2663" spans="1:3" x14ac:dyDescent="0.25">
      <c r="A2663" s="321">
        <v>3421099</v>
      </c>
      <c r="B2663" s="320" t="s">
        <v>4178</v>
      </c>
      <c r="C2663" s="321">
        <v>3421099</v>
      </c>
    </row>
    <row r="2664" spans="1:3" x14ac:dyDescent="0.25">
      <c r="A2664" s="321">
        <v>3422001</v>
      </c>
      <c r="B2664" s="320" t="s">
        <v>4179</v>
      </c>
      <c r="C2664" s="321">
        <v>3422001</v>
      </c>
    </row>
    <row r="2665" spans="1:3" x14ac:dyDescent="0.25">
      <c r="A2665" s="321">
        <v>3422002</v>
      </c>
      <c r="B2665" s="320" t="s">
        <v>4180</v>
      </c>
      <c r="C2665" s="321">
        <v>3422002</v>
      </c>
    </row>
    <row r="2666" spans="1:3" x14ac:dyDescent="0.25">
      <c r="A2666" s="321">
        <v>3422003</v>
      </c>
      <c r="B2666" s="320" t="s">
        <v>4181</v>
      </c>
      <c r="C2666" s="321">
        <v>3422003</v>
      </c>
    </row>
    <row r="2667" spans="1:3" x14ac:dyDescent="0.25">
      <c r="A2667" s="321">
        <v>3422004</v>
      </c>
      <c r="B2667" s="320" t="s">
        <v>4182</v>
      </c>
      <c r="C2667" s="321">
        <v>3422004</v>
      </c>
    </row>
    <row r="2668" spans="1:3" x14ac:dyDescent="0.25">
      <c r="A2668" s="321">
        <v>3422005</v>
      </c>
      <c r="B2668" s="320" t="s">
        <v>4183</v>
      </c>
      <c r="C2668" s="321">
        <v>3422005</v>
      </c>
    </row>
    <row r="2669" spans="1:3" x14ac:dyDescent="0.25">
      <c r="A2669" s="321">
        <v>3422006</v>
      </c>
      <c r="B2669" s="320" t="s">
        <v>4184</v>
      </c>
      <c r="C2669" s="321">
        <v>3422006</v>
      </c>
    </row>
    <row r="2670" spans="1:3" x14ac:dyDescent="0.25">
      <c r="A2670" s="321">
        <v>3422007</v>
      </c>
      <c r="B2670" s="320" t="s">
        <v>4185</v>
      </c>
      <c r="C2670" s="321">
        <v>3422007</v>
      </c>
    </row>
    <row r="2671" spans="1:3" x14ac:dyDescent="0.25">
      <c r="A2671" s="321">
        <v>3422008</v>
      </c>
      <c r="B2671" s="320" t="s">
        <v>4186</v>
      </c>
      <c r="C2671" s="321">
        <v>3422008</v>
      </c>
    </row>
    <row r="2672" spans="1:3" x14ac:dyDescent="0.25">
      <c r="A2672" s="321">
        <v>3422009</v>
      </c>
      <c r="B2672" s="320" t="s">
        <v>4187</v>
      </c>
      <c r="C2672" s="321">
        <v>3422009</v>
      </c>
    </row>
    <row r="2673" spans="1:3" x14ac:dyDescent="0.25">
      <c r="A2673" s="321">
        <v>3422010</v>
      </c>
      <c r="B2673" s="320" t="s">
        <v>4188</v>
      </c>
      <c r="C2673" s="321">
        <v>3422010</v>
      </c>
    </row>
    <row r="2674" spans="1:3" x14ac:dyDescent="0.25">
      <c r="A2674" s="321">
        <v>3422011</v>
      </c>
      <c r="B2674" s="320" t="s">
        <v>4189</v>
      </c>
      <c r="C2674" s="321">
        <v>3422011</v>
      </c>
    </row>
    <row r="2675" spans="1:3" x14ac:dyDescent="0.25">
      <c r="A2675" s="321">
        <v>3422012</v>
      </c>
      <c r="B2675" s="320" t="s">
        <v>4190</v>
      </c>
      <c r="C2675" s="321">
        <v>3422012</v>
      </c>
    </row>
    <row r="2676" spans="1:3" x14ac:dyDescent="0.25">
      <c r="A2676" s="321">
        <v>3423101</v>
      </c>
      <c r="B2676" s="320" t="s">
        <v>4191</v>
      </c>
      <c r="C2676" s="321">
        <v>3423101</v>
      </c>
    </row>
    <row r="2677" spans="1:3" x14ac:dyDescent="0.25">
      <c r="A2677" s="321">
        <v>3423102</v>
      </c>
      <c r="B2677" s="320" t="s">
        <v>4192</v>
      </c>
      <c r="C2677" s="321">
        <v>3423102</v>
      </c>
    </row>
    <row r="2678" spans="1:3" x14ac:dyDescent="0.25">
      <c r="A2678" s="321">
        <v>3423103</v>
      </c>
      <c r="B2678" s="320" t="s">
        <v>4193</v>
      </c>
      <c r="C2678" s="321">
        <v>3423103</v>
      </c>
    </row>
    <row r="2679" spans="1:3" x14ac:dyDescent="0.25">
      <c r="A2679" s="321">
        <v>3423104</v>
      </c>
      <c r="B2679" s="320" t="s">
        <v>4194</v>
      </c>
      <c r="C2679" s="321">
        <v>3423104</v>
      </c>
    </row>
    <row r="2680" spans="1:3" x14ac:dyDescent="0.25">
      <c r="A2680" s="321">
        <v>3423105</v>
      </c>
      <c r="B2680" s="320" t="s">
        <v>4195</v>
      </c>
      <c r="C2680" s="321">
        <v>3423105</v>
      </c>
    </row>
    <row r="2681" spans="1:3" x14ac:dyDescent="0.25">
      <c r="A2681" s="321">
        <v>3423106</v>
      </c>
      <c r="B2681" s="320" t="s">
        <v>4196</v>
      </c>
      <c r="C2681" s="321">
        <v>3423106</v>
      </c>
    </row>
    <row r="2682" spans="1:3" x14ac:dyDescent="0.25">
      <c r="A2682" s="321">
        <v>3423107</v>
      </c>
      <c r="B2682" s="320" t="s">
        <v>4197</v>
      </c>
      <c r="C2682" s="321">
        <v>3423107</v>
      </c>
    </row>
    <row r="2683" spans="1:3" x14ac:dyDescent="0.25">
      <c r="A2683" s="321">
        <v>3423108</v>
      </c>
      <c r="B2683" s="320" t="s">
        <v>4198</v>
      </c>
      <c r="C2683" s="321">
        <v>3423108</v>
      </c>
    </row>
    <row r="2684" spans="1:3" x14ac:dyDescent="0.25">
      <c r="A2684" s="321">
        <v>3423109</v>
      </c>
      <c r="B2684" s="320" t="s">
        <v>4199</v>
      </c>
      <c r="C2684" s="321">
        <v>3423109</v>
      </c>
    </row>
    <row r="2685" spans="1:3" x14ac:dyDescent="0.25">
      <c r="A2685" s="321">
        <v>3423110</v>
      </c>
      <c r="B2685" s="320" t="s">
        <v>4200</v>
      </c>
      <c r="C2685" s="321">
        <v>3423110</v>
      </c>
    </row>
    <row r="2686" spans="1:3" x14ac:dyDescent="0.25">
      <c r="A2686" s="321">
        <v>3423111</v>
      </c>
      <c r="B2686" s="320" t="s">
        <v>4201</v>
      </c>
      <c r="C2686" s="321">
        <v>3423111</v>
      </c>
    </row>
    <row r="2687" spans="1:3" x14ac:dyDescent="0.25">
      <c r="A2687" s="321">
        <v>3423112</v>
      </c>
      <c r="B2687" s="320" t="s">
        <v>4202</v>
      </c>
      <c r="C2687" s="321">
        <v>3423112</v>
      </c>
    </row>
    <row r="2688" spans="1:3" x14ac:dyDescent="0.25">
      <c r="A2688" s="321">
        <v>3423113</v>
      </c>
      <c r="B2688" s="320" t="s">
        <v>4203</v>
      </c>
      <c r="C2688" s="321">
        <v>3423113</v>
      </c>
    </row>
    <row r="2689" spans="1:3" x14ac:dyDescent="0.25">
      <c r="A2689" s="321">
        <v>3423114</v>
      </c>
      <c r="B2689" s="320" t="s">
        <v>4204</v>
      </c>
      <c r="C2689" s="321">
        <v>3423114</v>
      </c>
    </row>
    <row r="2690" spans="1:3" x14ac:dyDescent="0.25">
      <c r="A2690" s="321">
        <v>3423115</v>
      </c>
      <c r="B2690" s="320" t="s">
        <v>4205</v>
      </c>
      <c r="C2690" s="321">
        <v>3423115</v>
      </c>
    </row>
    <row r="2691" spans="1:3" x14ac:dyDescent="0.25">
      <c r="A2691" s="321">
        <v>3423116</v>
      </c>
      <c r="B2691" s="320" t="s">
        <v>4206</v>
      </c>
      <c r="C2691" s="321">
        <v>3423116</v>
      </c>
    </row>
    <row r="2692" spans="1:3" x14ac:dyDescent="0.25">
      <c r="A2692" s="321">
        <v>3423117</v>
      </c>
      <c r="B2692" s="320" t="s">
        <v>4207</v>
      </c>
      <c r="C2692" s="321">
        <v>3423117</v>
      </c>
    </row>
    <row r="2693" spans="1:3" x14ac:dyDescent="0.25">
      <c r="A2693" s="321">
        <v>3423118</v>
      </c>
      <c r="B2693" s="320" t="s">
        <v>4208</v>
      </c>
      <c r="C2693" s="321">
        <v>3423118</v>
      </c>
    </row>
    <row r="2694" spans="1:3" x14ac:dyDescent="0.25">
      <c r="A2694" s="321">
        <v>3423119</v>
      </c>
      <c r="B2694" s="320" t="s">
        <v>4209</v>
      </c>
      <c r="C2694" s="321">
        <v>3423119</v>
      </c>
    </row>
    <row r="2695" spans="1:3" x14ac:dyDescent="0.25">
      <c r="A2695" s="321">
        <v>3423120</v>
      </c>
      <c r="B2695" s="320" t="s">
        <v>4210</v>
      </c>
      <c r="C2695" s="321">
        <v>3423120</v>
      </c>
    </row>
    <row r="2696" spans="1:3" x14ac:dyDescent="0.25">
      <c r="A2696" s="321">
        <v>3423121</v>
      </c>
      <c r="B2696" s="320" t="s">
        <v>4211</v>
      </c>
      <c r="C2696" s="321">
        <v>3423121</v>
      </c>
    </row>
    <row r="2697" spans="1:3" x14ac:dyDescent="0.25">
      <c r="A2697" s="321">
        <v>3423122</v>
      </c>
      <c r="B2697" s="320" t="s">
        <v>4212</v>
      </c>
      <c r="C2697" s="321">
        <v>3423122</v>
      </c>
    </row>
    <row r="2698" spans="1:3" x14ac:dyDescent="0.25">
      <c r="A2698" s="321">
        <v>3423123</v>
      </c>
      <c r="B2698" s="320" t="s">
        <v>4213</v>
      </c>
      <c r="C2698" s="321">
        <v>3423123</v>
      </c>
    </row>
    <row r="2699" spans="1:3" x14ac:dyDescent="0.25">
      <c r="A2699" s="321">
        <v>3423124</v>
      </c>
      <c r="B2699" s="320" t="s">
        <v>4214</v>
      </c>
      <c r="C2699" s="321">
        <v>3423124</v>
      </c>
    </row>
    <row r="2700" spans="1:3" x14ac:dyDescent="0.25">
      <c r="A2700" s="321">
        <v>3423125</v>
      </c>
      <c r="B2700" s="320" t="s">
        <v>4215</v>
      </c>
      <c r="C2700" s="321">
        <v>3423125</v>
      </c>
    </row>
    <row r="2701" spans="1:3" x14ac:dyDescent="0.25">
      <c r="A2701" s="321">
        <v>3423126</v>
      </c>
      <c r="B2701" s="320" t="s">
        <v>4216</v>
      </c>
      <c r="C2701" s="321">
        <v>3423126</v>
      </c>
    </row>
    <row r="2702" spans="1:3" x14ac:dyDescent="0.25">
      <c r="A2702" s="321">
        <v>3423127</v>
      </c>
      <c r="B2702" s="320" t="s">
        <v>4217</v>
      </c>
      <c r="C2702" s="321">
        <v>3423127</v>
      </c>
    </row>
    <row r="2703" spans="1:3" x14ac:dyDescent="0.25">
      <c r="A2703" s="321">
        <v>3423128</v>
      </c>
      <c r="B2703" s="320" t="s">
        <v>4218</v>
      </c>
      <c r="C2703" s="321">
        <v>3423128</v>
      </c>
    </row>
    <row r="2704" spans="1:3" x14ac:dyDescent="0.25">
      <c r="A2704" s="321">
        <v>3423129</v>
      </c>
      <c r="B2704" s="320" t="s">
        <v>4219</v>
      </c>
      <c r="C2704" s="321">
        <v>3423129</v>
      </c>
    </row>
    <row r="2705" spans="1:3" x14ac:dyDescent="0.25">
      <c r="A2705" s="321">
        <v>3423198</v>
      </c>
      <c r="B2705" s="320" t="s">
        <v>4220</v>
      </c>
      <c r="C2705" s="321">
        <v>3423198</v>
      </c>
    </row>
    <row r="2706" spans="1:3" x14ac:dyDescent="0.25">
      <c r="A2706" s="321">
        <v>3423199</v>
      </c>
      <c r="B2706" s="320" t="s">
        <v>4221</v>
      </c>
      <c r="C2706" s="321">
        <v>3423199</v>
      </c>
    </row>
    <row r="2707" spans="1:3" x14ac:dyDescent="0.25">
      <c r="A2707" s="321">
        <v>3423201</v>
      </c>
      <c r="B2707" s="320" t="s">
        <v>4222</v>
      </c>
      <c r="C2707" s="321">
        <v>3423201</v>
      </c>
    </row>
    <row r="2708" spans="1:3" x14ac:dyDescent="0.25">
      <c r="A2708" s="321">
        <v>3423301</v>
      </c>
      <c r="B2708" s="320" t="s">
        <v>4223</v>
      </c>
      <c r="C2708" s="321">
        <v>3423301</v>
      </c>
    </row>
    <row r="2709" spans="1:3" x14ac:dyDescent="0.25">
      <c r="A2709" s="321">
        <v>3424001</v>
      </c>
      <c r="B2709" s="320" t="s">
        <v>4224</v>
      </c>
      <c r="C2709" s="321">
        <v>3424001</v>
      </c>
    </row>
    <row r="2710" spans="1:3" x14ac:dyDescent="0.25">
      <c r="A2710" s="321">
        <v>3424002</v>
      </c>
      <c r="B2710" s="320" t="s">
        <v>4225</v>
      </c>
      <c r="C2710" s="321">
        <v>3424002</v>
      </c>
    </row>
    <row r="2711" spans="1:3" x14ac:dyDescent="0.25">
      <c r="A2711" s="321">
        <v>3424003</v>
      </c>
      <c r="B2711" s="320" t="s">
        <v>4226</v>
      </c>
      <c r="C2711" s="321">
        <v>3424003</v>
      </c>
    </row>
    <row r="2712" spans="1:3" x14ac:dyDescent="0.25">
      <c r="A2712" s="321">
        <v>3424004</v>
      </c>
      <c r="B2712" s="320" t="s">
        <v>4227</v>
      </c>
      <c r="C2712" s="321">
        <v>3424004</v>
      </c>
    </row>
    <row r="2713" spans="1:3" x14ac:dyDescent="0.25">
      <c r="A2713" s="321">
        <v>3424005</v>
      </c>
      <c r="B2713" s="320" t="s">
        <v>4228</v>
      </c>
      <c r="C2713" s="321">
        <v>3424005</v>
      </c>
    </row>
    <row r="2714" spans="1:3" x14ac:dyDescent="0.25">
      <c r="A2714" s="321">
        <v>3424006</v>
      </c>
      <c r="B2714" s="320" t="s">
        <v>4229</v>
      </c>
      <c r="C2714" s="321">
        <v>3424006</v>
      </c>
    </row>
    <row r="2715" spans="1:3" x14ac:dyDescent="0.25">
      <c r="A2715" s="321">
        <v>3424007</v>
      </c>
      <c r="B2715" s="320" t="s">
        <v>4230</v>
      </c>
      <c r="C2715" s="321">
        <v>3424007</v>
      </c>
    </row>
    <row r="2716" spans="1:3" x14ac:dyDescent="0.25">
      <c r="A2716" s="321">
        <v>3424008</v>
      </c>
      <c r="B2716" s="320" t="s">
        <v>4231</v>
      </c>
      <c r="C2716" s="321">
        <v>3424008</v>
      </c>
    </row>
    <row r="2717" spans="1:3" x14ac:dyDescent="0.25">
      <c r="A2717" s="321">
        <v>3424009</v>
      </c>
      <c r="B2717" s="320" t="s">
        <v>4232</v>
      </c>
      <c r="C2717" s="321">
        <v>3424009</v>
      </c>
    </row>
    <row r="2718" spans="1:3" x14ac:dyDescent="0.25">
      <c r="A2718" s="321">
        <v>3424010</v>
      </c>
      <c r="B2718" s="320" t="s">
        <v>4233</v>
      </c>
      <c r="C2718" s="321">
        <v>3424010</v>
      </c>
    </row>
    <row r="2719" spans="1:3" x14ac:dyDescent="0.25">
      <c r="A2719" s="321">
        <v>3424011</v>
      </c>
      <c r="B2719" s="320" t="s">
        <v>4234</v>
      </c>
      <c r="C2719" s="321">
        <v>3424011</v>
      </c>
    </row>
    <row r="2720" spans="1:3" x14ac:dyDescent="0.25">
      <c r="A2720" s="321">
        <v>3424012</v>
      </c>
      <c r="B2720" s="320" t="s">
        <v>4235</v>
      </c>
      <c r="C2720" s="321">
        <v>3424012</v>
      </c>
    </row>
    <row r="2721" spans="1:3" x14ac:dyDescent="0.25">
      <c r="A2721" s="321">
        <v>3424013</v>
      </c>
      <c r="B2721" s="320" t="s">
        <v>4236</v>
      </c>
      <c r="C2721" s="321">
        <v>3424013</v>
      </c>
    </row>
    <row r="2722" spans="1:3" x14ac:dyDescent="0.25">
      <c r="A2722" s="321">
        <v>3424014</v>
      </c>
      <c r="B2722" s="320" t="s">
        <v>4237</v>
      </c>
      <c r="C2722" s="321">
        <v>3424014</v>
      </c>
    </row>
    <row r="2723" spans="1:3" x14ac:dyDescent="0.25">
      <c r="A2723" s="321">
        <v>3424015</v>
      </c>
      <c r="B2723" s="320" t="s">
        <v>4238</v>
      </c>
      <c r="C2723" s="321">
        <v>3424015</v>
      </c>
    </row>
    <row r="2724" spans="1:3" x14ac:dyDescent="0.25">
      <c r="A2724" s="321">
        <v>3424016</v>
      </c>
      <c r="B2724" s="320" t="s">
        <v>4239</v>
      </c>
      <c r="C2724" s="321">
        <v>3424016</v>
      </c>
    </row>
    <row r="2725" spans="1:3" x14ac:dyDescent="0.25">
      <c r="A2725" s="321">
        <v>3424017</v>
      </c>
      <c r="B2725" s="320" t="s">
        <v>4240</v>
      </c>
      <c r="C2725" s="321">
        <v>3424017</v>
      </c>
    </row>
    <row r="2726" spans="1:3" x14ac:dyDescent="0.25">
      <c r="A2726" s="321">
        <v>3424018</v>
      </c>
      <c r="B2726" s="320" t="s">
        <v>4241</v>
      </c>
      <c r="C2726" s="321">
        <v>3424018</v>
      </c>
    </row>
    <row r="2727" spans="1:3" ht="22.5" x14ac:dyDescent="0.25">
      <c r="A2727" s="321">
        <v>3424019</v>
      </c>
      <c r="B2727" s="320" t="s">
        <v>4242</v>
      </c>
      <c r="C2727" s="321">
        <v>3424019</v>
      </c>
    </row>
    <row r="2728" spans="1:3" x14ac:dyDescent="0.25">
      <c r="A2728" s="321">
        <v>3424020</v>
      </c>
      <c r="B2728" s="320" t="s">
        <v>4243</v>
      </c>
      <c r="C2728" s="321">
        <v>3424020</v>
      </c>
    </row>
    <row r="2729" spans="1:3" x14ac:dyDescent="0.25">
      <c r="A2729" s="321">
        <v>3424021</v>
      </c>
      <c r="B2729" s="320" t="s">
        <v>4244</v>
      </c>
      <c r="C2729" s="321">
        <v>3424021</v>
      </c>
    </row>
    <row r="2730" spans="1:3" x14ac:dyDescent="0.25">
      <c r="A2730" s="321">
        <v>3424022</v>
      </c>
      <c r="B2730" s="320" t="s">
        <v>4245</v>
      </c>
      <c r="C2730" s="321">
        <v>3424022</v>
      </c>
    </row>
    <row r="2731" spans="1:3" x14ac:dyDescent="0.25">
      <c r="A2731" s="321">
        <v>3424023</v>
      </c>
      <c r="B2731" s="320" t="s">
        <v>4246</v>
      </c>
      <c r="C2731" s="321">
        <v>3424023</v>
      </c>
    </row>
    <row r="2732" spans="1:3" x14ac:dyDescent="0.25">
      <c r="A2732" s="321">
        <v>3424024</v>
      </c>
      <c r="B2732" s="320" t="s">
        <v>4247</v>
      </c>
      <c r="C2732" s="321">
        <v>3424024</v>
      </c>
    </row>
    <row r="2733" spans="1:3" x14ac:dyDescent="0.25">
      <c r="A2733" s="321">
        <v>3424025</v>
      </c>
      <c r="B2733" s="320" t="s">
        <v>4248</v>
      </c>
      <c r="C2733" s="321">
        <v>3424025</v>
      </c>
    </row>
    <row r="2734" spans="1:3" x14ac:dyDescent="0.25">
      <c r="A2734" s="321">
        <v>3424026</v>
      </c>
      <c r="B2734" s="320" t="s">
        <v>4249</v>
      </c>
      <c r="C2734" s="321">
        <v>3424026</v>
      </c>
    </row>
    <row r="2735" spans="1:3" x14ac:dyDescent="0.25">
      <c r="A2735" s="321">
        <v>3424027</v>
      </c>
      <c r="B2735" s="320" t="s">
        <v>4250</v>
      </c>
      <c r="C2735" s="321">
        <v>3424027</v>
      </c>
    </row>
    <row r="2736" spans="1:3" x14ac:dyDescent="0.25">
      <c r="A2736" s="321">
        <v>3424028</v>
      </c>
      <c r="B2736" s="320" t="s">
        <v>4251</v>
      </c>
      <c r="C2736" s="321">
        <v>3424028</v>
      </c>
    </row>
    <row r="2737" spans="1:3" x14ac:dyDescent="0.25">
      <c r="A2737" s="321">
        <v>3424029</v>
      </c>
      <c r="B2737" s="320" t="s">
        <v>4252</v>
      </c>
      <c r="C2737" s="321">
        <v>3424029</v>
      </c>
    </row>
    <row r="2738" spans="1:3" x14ac:dyDescent="0.25">
      <c r="A2738" s="321">
        <v>3424030</v>
      </c>
      <c r="B2738" s="320" t="s">
        <v>4253</v>
      </c>
      <c r="C2738" s="321">
        <v>3424030</v>
      </c>
    </row>
    <row r="2739" spans="1:3" x14ac:dyDescent="0.25">
      <c r="A2739" s="321">
        <v>3424031</v>
      </c>
      <c r="B2739" s="320" t="s">
        <v>4254</v>
      </c>
      <c r="C2739" s="321">
        <v>3424031</v>
      </c>
    </row>
    <row r="2740" spans="1:3" x14ac:dyDescent="0.25">
      <c r="A2740" s="321">
        <v>3424032</v>
      </c>
      <c r="B2740" s="320" t="s">
        <v>4255</v>
      </c>
      <c r="C2740" s="321">
        <v>3424032</v>
      </c>
    </row>
    <row r="2741" spans="1:3" x14ac:dyDescent="0.25">
      <c r="A2741" s="321">
        <v>3424033</v>
      </c>
      <c r="B2741" s="320" t="s">
        <v>4256</v>
      </c>
      <c r="C2741" s="321">
        <v>3424033</v>
      </c>
    </row>
    <row r="2742" spans="1:3" x14ac:dyDescent="0.25">
      <c r="A2742" s="321">
        <v>3424034</v>
      </c>
      <c r="B2742" s="320" t="s">
        <v>4257</v>
      </c>
      <c r="C2742" s="321">
        <v>3424034</v>
      </c>
    </row>
    <row r="2743" spans="1:3" x14ac:dyDescent="0.25">
      <c r="A2743" s="321">
        <v>3424035</v>
      </c>
      <c r="B2743" s="320" t="s">
        <v>4258</v>
      </c>
      <c r="C2743" s="321">
        <v>3424035</v>
      </c>
    </row>
    <row r="2744" spans="1:3" x14ac:dyDescent="0.25">
      <c r="A2744" s="321">
        <v>3424036</v>
      </c>
      <c r="B2744" s="320" t="s">
        <v>4259</v>
      </c>
      <c r="C2744" s="321">
        <v>3424036</v>
      </c>
    </row>
    <row r="2745" spans="1:3" x14ac:dyDescent="0.25">
      <c r="A2745" s="321">
        <v>3424037</v>
      </c>
      <c r="B2745" s="320" t="s">
        <v>4260</v>
      </c>
      <c r="C2745" s="321">
        <v>3424037</v>
      </c>
    </row>
    <row r="2746" spans="1:3" x14ac:dyDescent="0.25">
      <c r="A2746" s="321">
        <v>3424038</v>
      </c>
      <c r="B2746" s="320" t="s">
        <v>4261</v>
      </c>
      <c r="C2746" s="321">
        <v>3424038</v>
      </c>
    </row>
    <row r="2747" spans="1:3" x14ac:dyDescent="0.25">
      <c r="A2747" s="321">
        <v>3424039</v>
      </c>
      <c r="B2747" s="320" t="s">
        <v>4262</v>
      </c>
      <c r="C2747" s="321">
        <v>3424039</v>
      </c>
    </row>
    <row r="2748" spans="1:3" x14ac:dyDescent="0.25">
      <c r="A2748" s="321">
        <v>3424040</v>
      </c>
      <c r="B2748" s="320" t="s">
        <v>4263</v>
      </c>
      <c r="C2748" s="321">
        <v>3424040</v>
      </c>
    </row>
    <row r="2749" spans="1:3" x14ac:dyDescent="0.25">
      <c r="A2749" s="321">
        <v>3424041</v>
      </c>
      <c r="B2749" s="320" t="s">
        <v>4264</v>
      </c>
      <c r="C2749" s="321">
        <v>3424041</v>
      </c>
    </row>
    <row r="2750" spans="1:3" x14ac:dyDescent="0.25">
      <c r="A2750" s="321">
        <v>3424042</v>
      </c>
      <c r="B2750" s="320" t="s">
        <v>4265</v>
      </c>
      <c r="C2750" s="321">
        <v>3424042</v>
      </c>
    </row>
    <row r="2751" spans="1:3" x14ac:dyDescent="0.25">
      <c r="A2751" s="321">
        <v>3424043</v>
      </c>
      <c r="B2751" s="320" t="s">
        <v>4266</v>
      </c>
      <c r="C2751" s="321">
        <v>3424043</v>
      </c>
    </row>
    <row r="2752" spans="1:3" x14ac:dyDescent="0.25">
      <c r="A2752" s="321">
        <v>3424044</v>
      </c>
      <c r="B2752" s="320" t="s">
        <v>4267</v>
      </c>
      <c r="C2752" s="321">
        <v>3424044</v>
      </c>
    </row>
    <row r="2753" spans="1:3" x14ac:dyDescent="0.25">
      <c r="A2753" s="321">
        <v>3424045</v>
      </c>
      <c r="B2753" s="320" t="s">
        <v>4268</v>
      </c>
      <c r="C2753" s="321">
        <v>3424045</v>
      </c>
    </row>
    <row r="2754" spans="1:3" x14ac:dyDescent="0.25">
      <c r="A2754" s="321">
        <v>3424046</v>
      </c>
      <c r="B2754" s="320" t="s">
        <v>4269</v>
      </c>
      <c r="C2754" s="321">
        <v>3424046</v>
      </c>
    </row>
    <row r="2755" spans="1:3" x14ac:dyDescent="0.25">
      <c r="A2755" s="321">
        <v>3424047</v>
      </c>
      <c r="B2755" s="320" t="s">
        <v>4270</v>
      </c>
      <c r="C2755" s="321">
        <v>3424047</v>
      </c>
    </row>
    <row r="2756" spans="1:3" x14ac:dyDescent="0.25">
      <c r="A2756" s="321">
        <v>3424048</v>
      </c>
      <c r="B2756" s="320" t="s">
        <v>4271</v>
      </c>
      <c r="C2756" s="321">
        <v>3424048</v>
      </c>
    </row>
    <row r="2757" spans="1:3" x14ac:dyDescent="0.25">
      <c r="A2757" s="321">
        <v>3424049</v>
      </c>
      <c r="B2757" s="320" t="s">
        <v>4272</v>
      </c>
      <c r="C2757" s="321">
        <v>3424049</v>
      </c>
    </row>
    <row r="2758" spans="1:3" x14ac:dyDescent="0.25">
      <c r="A2758" s="321">
        <v>3424050</v>
      </c>
      <c r="B2758" s="320" t="s">
        <v>4273</v>
      </c>
      <c r="C2758" s="321">
        <v>3424050</v>
      </c>
    </row>
    <row r="2759" spans="1:3" x14ac:dyDescent="0.25">
      <c r="A2759" s="321">
        <v>3424051</v>
      </c>
      <c r="B2759" s="320" t="s">
        <v>4274</v>
      </c>
      <c r="C2759" s="321">
        <v>3424051</v>
      </c>
    </row>
    <row r="2760" spans="1:3" x14ac:dyDescent="0.25">
      <c r="A2760" s="321">
        <v>3424052</v>
      </c>
      <c r="B2760" s="320" t="s">
        <v>4275</v>
      </c>
      <c r="C2760" s="321">
        <v>3424052</v>
      </c>
    </row>
    <row r="2761" spans="1:3" x14ac:dyDescent="0.25">
      <c r="A2761" s="321">
        <v>3424053</v>
      </c>
      <c r="B2761" s="320" t="s">
        <v>4276</v>
      </c>
      <c r="C2761" s="321">
        <v>3424053</v>
      </c>
    </row>
    <row r="2762" spans="1:3" x14ac:dyDescent="0.25">
      <c r="A2762" s="321">
        <v>3424054</v>
      </c>
      <c r="B2762" s="320" t="s">
        <v>4277</v>
      </c>
      <c r="C2762" s="321">
        <v>3424054</v>
      </c>
    </row>
    <row r="2763" spans="1:3" x14ac:dyDescent="0.25">
      <c r="A2763" s="321">
        <v>3424055</v>
      </c>
      <c r="B2763" s="320" t="s">
        <v>4278</v>
      </c>
      <c r="C2763" s="321">
        <v>3424055</v>
      </c>
    </row>
    <row r="2764" spans="1:3" x14ac:dyDescent="0.25">
      <c r="A2764" s="321">
        <v>3424056</v>
      </c>
      <c r="B2764" s="320" t="s">
        <v>4279</v>
      </c>
      <c r="C2764" s="321">
        <v>3424056</v>
      </c>
    </row>
    <row r="2765" spans="1:3" x14ac:dyDescent="0.25">
      <c r="A2765" s="321">
        <v>3424057</v>
      </c>
      <c r="B2765" s="320" t="s">
        <v>4280</v>
      </c>
      <c r="C2765" s="321">
        <v>3424057</v>
      </c>
    </row>
    <row r="2766" spans="1:3" x14ac:dyDescent="0.25">
      <c r="A2766" s="321">
        <v>3424058</v>
      </c>
      <c r="B2766" s="320" t="s">
        <v>4281</v>
      </c>
      <c r="C2766" s="321">
        <v>3424058</v>
      </c>
    </row>
    <row r="2767" spans="1:3" x14ac:dyDescent="0.25">
      <c r="A2767" s="321">
        <v>3424059</v>
      </c>
      <c r="B2767" s="320" t="s">
        <v>4282</v>
      </c>
      <c r="C2767" s="321">
        <v>3424059</v>
      </c>
    </row>
    <row r="2768" spans="1:3" x14ac:dyDescent="0.25">
      <c r="A2768" s="321">
        <v>3424060</v>
      </c>
      <c r="B2768" s="320" t="s">
        <v>4283</v>
      </c>
      <c r="C2768" s="321">
        <v>3424060</v>
      </c>
    </row>
    <row r="2769" spans="1:3" x14ac:dyDescent="0.25">
      <c r="A2769" s="321">
        <v>3424061</v>
      </c>
      <c r="B2769" s="320" t="s">
        <v>4284</v>
      </c>
      <c r="C2769" s="321">
        <v>3424061</v>
      </c>
    </row>
    <row r="2770" spans="1:3" x14ac:dyDescent="0.25">
      <c r="A2770" s="321">
        <v>3424062</v>
      </c>
      <c r="B2770" s="320" t="s">
        <v>4285</v>
      </c>
      <c r="C2770" s="321">
        <v>3424062</v>
      </c>
    </row>
    <row r="2771" spans="1:3" x14ac:dyDescent="0.25">
      <c r="A2771" s="321">
        <v>3424063</v>
      </c>
      <c r="B2771" s="320" t="s">
        <v>4286</v>
      </c>
      <c r="C2771" s="321">
        <v>3424063</v>
      </c>
    </row>
    <row r="2772" spans="1:3" x14ac:dyDescent="0.25">
      <c r="A2772" s="321">
        <v>3424064</v>
      </c>
      <c r="B2772" s="320" t="s">
        <v>4287</v>
      </c>
      <c r="C2772" s="321">
        <v>3424064</v>
      </c>
    </row>
    <row r="2773" spans="1:3" x14ac:dyDescent="0.25">
      <c r="A2773" s="321">
        <v>3424065</v>
      </c>
      <c r="B2773" s="320" t="s">
        <v>4288</v>
      </c>
      <c r="C2773" s="321">
        <v>3424065</v>
      </c>
    </row>
    <row r="2774" spans="1:3" x14ac:dyDescent="0.25">
      <c r="A2774" s="321">
        <v>3424066</v>
      </c>
      <c r="B2774" s="320" t="s">
        <v>4289</v>
      </c>
      <c r="C2774" s="321">
        <v>3424066</v>
      </c>
    </row>
    <row r="2775" spans="1:3" x14ac:dyDescent="0.25">
      <c r="A2775" s="321">
        <v>3424067</v>
      </c>
      <c r="B2775" s="320" t="s">
        <v>4290</v>
      </c>
      <c r="C2775" s="321">
        <v>3424067</v>
      </c>
    </row>
    <row r="2776" spans="1:3" x14ac:dyDescent="0.25">
      <c r="A2776" s="321">
        <v>3424068</v>
      </c>
      <c r="B2776" s="320" t="s">
        <v>4291</v>
      </c>
      <c r="C2776" s="321">
        <v>3424068</v>
      </c>
    </row>
    <row r="2777" spans="1:3" x14ac:dyDescent="0.25">
      <c r="A2777" s="321">
        <v>3424069</v>
      </c>
      <c r="B2777" s="320" t="s">
        <v>4292</v>
      </c>
      <c r="C2777" s="321">
        <v>3424069</v>
      </c>
    </row>
    <row r="2778" spans="1:3" x14ac:dyDescent="0.25">
      <c r="A2778" s="321">
        <v>3424070</v>
      </c>
      <c r="B2778" s="320" t="s">
        <v>4293</v>
      </c>
      <c r="C2778" s="321">
        <v>3424070</v>
      </c>
    </row>
    <row r="2779" spans="1:3" x14ac:dyDescent="0.25">
      <c r="A2779" s="321">
        <v>3424096</v>
      </c>
      <c r="B2779" s="320" t="s">
        <v>4294</v>
      </c>
      <c r="C2779" s="321">
        <v>3424096</v>
      </c>
    </row>
    <row r="2780" spans="1:3" x14ac:dyDescent="0.25">
      <c r="A2780" s="321">
        <v>3424097</v>
      </c>
      <c r="B2780" s="320" t="s">
        <v>4295</v>
      </c>
      <c r="C2780" s="321">
        <v>3424097</v>
      </c>
    </row>
    <row r="2781" spans="1:3" x14ac:dyDescent="0.25">
      <c r="A2781" s="321">
        <v>3424098</v>
      </c>
      <c r="B2781" s="320" t="s">
        <v>4296</v>
      </c>
      <c r="C2781" s="321">
        <v>3424098</v>
      </c>
    </row>
    <row r="2782" spans="1:3" x14ac:dyDescent="0.25">
      <c r="A2782" s="321">
        <v>3424099</v>
      </c>
      <c r="B2782" s="320" t="s">
        <v>4297</v>
      </c>
      <c r="C2782" s="321">
        <v>3424099</v>
      </c>
    </row>
    <row r="2783" spans="1:3" x14ac:dyDescent="0.25">
      <c r="A2783" s="321">
        <v>3425001</v>
      </c>
      <c r="B2783" s="320" t="s">
        <v>4298</v>
      </c>
      <c r="C2783" s="321">
        <v>3425001</v>
      </c>
    </row>
    <row r="2784" spans="1:3" x14ac:dyDescent="0.25">
      <c r="A2784" s="321">
        <v>3425002</v>
      </c>
      <c r="B2784" s="320" t="s">
        <v>4299</v>
      </c>
      <c r="C2784" s="321">
        <v>3425002</v>
      </c>
    </row>
    <row r="2785" spans="1:3" x14ac:dyDescent="0.25">
      <c r="A2785" s="321">
        <v>3425003</v>
      </c>
      <c r="B2785" s="320" t="s">
        <v>4300</v>
      </c>
      <c r="C2785" s="321">
        <v>3425003</v>
      </c>
    </row>
    <row r="2786" spans="1:3" x14ac:dyDescent="0.25">
      <c r="A2786" s="321">
        <v>3425004</v>
      </c>
      <c r="B2786" s="320" t="s">
        <v>4301</v>
      </c>
      <c r="C2786" s="321">
        <v>3425004</v>
      </c>
    </row>
    <row r="2787" spans="1:3" x14ac:dyDescent="0.25">
      <c r="A2787" s="321">
        <v>3425005</v>
      </c>
      <c r="B2787" s="320" t="s">
        <v>4302</v>
      </c>
      <c r="C2787" s="321">
        <v>3425005</v>
      </c>
    </row>
    <row r="2788" spans="1:3" x14ac:dyDescent="0.25">
      <c r="A2788" s="321">
        <v>3425006</v>
      </c>
      <c r="B2788" s="320" t="s">
        <v>4303</v>
      </c>
      <c r="C2788" s="321">
        <v>3425006</v>
      </c>
    </row>
    <row r="2789" spans="1:3" x14ac:dyDescent="0.25">
      <c r="A2789" s="321">
        <v>3425007</v>
      </c>
      <c r="B2789" s="320" t="s">
        <v>4304</v>
      </c>
      <c r="C2789" s="321">
        <v>3425007</v>
      </c>
    </row>
    <row r="2790" spans="1:3" x14ac:dyDescent="0.25">
      <c r="A2790" s="321">
        <v>3425008</v>
      </c>
      <c r="B2790" s="320" t="s">
        <v>4305</v>
      </c>
      <c r="C2790" s="321">
        <v>3425008</v>
      </c>
    </row>
    <row r="2791" spans="1:3" ht="22.5" x14ac:dyDescent="0.25">
      <c r="A2791" s="321">
        <v>3425009</v>
      </c>
      <c r="B2791" s="320" t="s">
        <v>4306</v>
      </c>
      <c r="C2791" s="321">
        <v>3425009</v>
      </c>
    </row>
    <row r="2792" spans="1:3" x14ac:dyDescent="0.25">
      <c r="A2792" s="321">
        <v>3425010</v>
      </c>
      <c r="B2792" s="320" t="s">
        <v>4307</v>
      </c>
      <c r="C2792" s="321">
        <v>3425010</v>
      </c>
    </row>
    <row r="2793" spans="1:3" x14ac:dyDescent="0.25">
      <c r="A2793" s="321">
        <v>3425011</v>
      </c>
      <c r="B2793" s="320" t="s">
        <v>4308</v>
      </c>
      <c r="C2793" s="321">
        <v>3425011</v>
      </c>
    </row>
    <row r="2794" spans="1:3" x14ac:dyDescent="0.25">
      <c r="A2794" s="321">
        <v>3425012</v>
      </c>
      <c r="B2794" s="320" t="s">
        <v>4309</v>
      </c>
      <c r="C2794" s="321">
        <v>3425012</v>
      </c>
    </row>
    <row r="2795" spans="1:3" x14ac:dyDescent="0.25">
      <c r="A2795" s="321">
        <v>3425013</v>
      </c>
      <c r="B2795" s="320" t="s">
        <v>4310</v>
      </c>
      <c r="C2795" s="321">
        <v>3425013</v>
      </c>
    </row>
    <row r="2796" spans="1:3" x14ac:dyDescent="0.25">
      <c r="A2796" s="321">
        <v>3425014</v>
      </c>
      <c r="B2796" s="320" t="s">
        <v>4311</v>
      </c>
      <c r="C2796" s="321">
        <v>3425014</v>
      </c>
    </row>
    <row r="2797" spans="1:3" x14ac:dyDescent="0.25">
      <c r="A2797" s="321">
        <v>3425099</v>
      </c>
      <c r="B2797" s="320" t="s">
        <v>4312</v>
      </c>
      <c r="C2797" s="321">
        <v>3425099</v>
      </c>
    </row>
    <row r="2798" spans="1:3" ht="22.5" x14ac:dyDescent="0.25">
      <c r="A2798" s="321">
        <v>34260</v>
      </c>
      <c r="B2798" s="320" t="s">
        <v>4313</v>
      </c>
      <c r="C2798" s="321">
        <v>34260</v>
      </c>
    </row>
    <row r="2799" spans="1:3" x14ac:dyDescent="0.25">
      <c r="A2799" s="321">
        <v>3427001</v>
      </c>
      <c r="B2799" s="320" t="s">
        <v>4314</v>
      </c>
      <c r="C2799" s="321">
        <v>3427001</v>
      </c>
    </row>
    <row r="2800" spans="1:3" x14ac:dyDescent="0.25">
      <c r="A2800" s="321">
        <v>3427002</v>
      </c>
      <c r="B2800" s="320" t="s">
        <v>4315</v>
      </c>
      <c r="C2800" s="321">
        <v>3427002</v>
      </c>
    </row>
    <row r="2801" spans="1:3" x14ac:dyDescent="0.25">
      <c r="A2801" s="321">
        <v>3427003</v>
      </c>
      <c r="B2801" s="320" t="s">
        <v>4316</v>
      </c>
      <c r="C2801" s="321">
        <v>3427003</v>
      </c>
    </row>
    <row r="2802" spans="1:3" x14ac:dyDescent="0.25">
      <c r="A2802" s="321">
        <v>3427004</v>
      </c>
      <c r="B2802" s="320" t="s">
        <v>4317</v>
      </c>
      <c r="C2802" s="321">
        <v>3427004</v>
      </c>
    </row>
    <row r="2803" spans="1:3" x14ac:dyDescent="0.25">
      <c r="A2803" s="321">
        <v>3427005</v>
      </c>
      <c r="B2803" s="320" t="s">
        <v>4318</v>
      </c>
      <c r="C2803" s="321">
        <v>3427005</v>
      </c>
    </row>
    <row r="2804" spans="1:3" x14ac:dyDescent="0.25">
      <c r="A2804" s="321">
        <v>3427006</v>
      </c>
      <c r="B2804" s="320" t="s">
        <v>4319</v>
      </c>
      <c r="C2804" s="321">
        <v>3427006</v>
      </c>
    </row>
    <row r="2805" spans="1:3" x14ac:dyDescent="0.25">
      <c r="A2805" s="321">
        <v>3427007</v>
      </c>
      <c r="B2805" s="320" t="s">
        <v>4320</v>
      </c>
      <c r="C2805" s="321">
        <v>3427007</v>
      </c>
    </row>
    <row r="2806" spans="1:3" x14ac:dyDescent="0.25">
      <c r="A2806" s="321">
        <v>3427008</v>
      </c>
      <c r="B2806" s="320" t="s">
        <v>4321</v>
      </c>
      <c r="C2806" s="321">
        <v>3427008</v>
      </c>
    </row>
    <row r="2807" spans="1:3" x14ac:dyDescent="0.25">
      <c r="A2807" s="321">
        <v>3427009</v>
      </c>
      <c r="B2807" s="320" t="s">
        <v>4322</v>
      </c>
      <c r="C2807" s="321">
        <v>3427009</v>
      </c>
    </row>
    <row r="2808" spans="1:3" x14ac:dyDescent="0.25">
      <c r="A2808" s="321">
        <v>3427010</v>
      </c>
      <c r="B2808" s="320" t="s">
        <v>4323</v>
      </c>
      <c r="C2808" s="321">
        <v>3427010</v>
      </c>
    </row>
    <row r="2809" spans="1:3" x14ac:dyDescent="0.25">
      <c r="A2809" s="321">
        <v>3427011</v>
      </c>
      <c r="B2809" s="320" t="s">
        <v>4324</v>
      </c>
      <c r="C2809" s="321">
        <v>3427011</v>
      </c>
    </row>
    <row r="2810" spans="1:3" x14ac:dyDescent="0.25">
      <c r="A2810" s="321">
        <v>3427012</v>
      </c>
      <c r="B2810" s="320" t="s">
        <v>4325</v>
      </c>
      <c r="C2810" s="321">
        <v>3427012</v>
      </c>
    </row>
    <row r="2811" spans="1:3" x14ac:dyDescent="0.25">
      <c r="A2811" s="321">
        <v>3427013</v>
      </c>
      <c r="B2811" s="320" t="s">
        <v>4326</v>
      </c>
      <c r="C2811" s="321">
        <v>3427013</v>
      </c>
    </row>
    <row r="2812" spans="1:3" x14ac:dyDescent="0.25">
      <c r="A2812" s="321">
        <v>3427014</v>
      </c>
      <c r="B2812" s="320" t="s">
        <v>4327</v>
      </c>
      <c r="C2812" s="321">
        <v>3427014</v>
      </c>
    </row>
    <row r="2813" spans="1:3" x14ac:dyDescent="0.25">
      <c r="A2813" s="321">
        <v>3427015</v>
      </c>
      <c r="B2813" s="320" t="s">
        <v>4328</v>
      </c>
      <c r="C2813" s="321">
        <v>3427015</v>
      </c>
    </row>
    <row r="2814" spans="1:3" x14ac:dyDescent="0.25">
      <c r="A2814" s="321">
        <v>3427098</v>
      </c>
      <c r="B2814" s="320" t="s">
        <v>4329</v>
      </c>
      <c r="C2814" s="321">
        <v>3427098</v>
      </c>
    </row>
    <row r="2815" spans="1:3" x14ac:dyDescent="0.25">
      <c r="A2815" s="321">
        <v>3427099</v>
      </c>
      <c r="B2815" s="320" t="s">
        <v>4330</v>
      </c>
      <c r="C2815" s="321">
        <v>3427099</v>
      </c>
    </row>
    <row r="2816" spans="1:3" x14ac:dyDescent="0.25">
      <c r="A2816" s="321">
        <v>3428001</v>
      </c>
      <c r="B2816" s="320" t="s">
        <v>4331</v>
      </c>
      <c r="C2816" s="321">
        <v>3428001</v>
      </c>
    </row>
    <row r="2817" spans="1:3" x14ac:dyDescent="0.25">
      <c r="A2817" s="321">
        <v>3428002</v>
      </c>
      <c r="B2817" s="320" t="s">
        <v>4332</v>
      </c>
      <c r="C2817" s="321">
        <v>3428002</v>
      </c>
    </row>
    <row r="2818" spans="1:3" x14ac:dyDescent="0.25">
      <c r="A2818" s="321">
        <v>3428003</v>
      </c>
      <c r="B2818" s="320" t="s">
        <v>4333</v>
      </c>
      <c r="C2818" s="321">
        <v>3428003</v>
      </c>
    </row>
    <row r="2819" spans="1:3" ht="22.5" x14ac:dyDescent="0.25">
      <c r="A2819" s="321">
        <v>34290</v>
      </c>
      <c r="B2819" s="320" t="s">
        <v>4334</v>
      </c>
      <c r="C2819" s="321">
        <v>34290</v>
      </c>
    </row>
    <row r="2820" spans="1:3" x14ac:dyDescent="0.25">
      <c r="A2820" s="321">
        <v>3431001</v>
      </c>
      <c r="B2820" s="320" t="s">
        <v>4335</v>
      </c>
      <c r="C2820" s="321">
        <v>3431001</v>
      </c>
    </row>
    <row r="2821" spans="1:3" x14ac:dyDescent="0.25">
      <c r="A2821" s="321">
        <v>3431002</v>
      </c>
      <c r="B2821" s="320" t="s">
        <v>4336</v>
      </c>
      <c r="C2821" s="321">
        <v>3431002</v>
      </c>
    </row>
    <row r="2822" spans="1:3" x14ac:dyDescent="0.25">
      <c r="A2822" s="321">
        <v>3431003</v>
      </c>
      <c r="B2822" s="320" t="s">
        <v>4337</v>
      </c>
      <c r="C2822" s="321">
        <v>3431003</v>
      </c>
    </row>
    <row r="2823" spans="1:3" x14ac:dyDescent="0.25">
      <c r="A2823" s="321">
        <v>3431004</v>
      </c>
      <c r="B2823" s="320" t="s">
        <v>4338</v>
      </c>
      <c r="C2823" s="321">
        <v>3431004</v>
      </c>
    </row>
    <row r="2824" spans="1:3" x14ac:dyDescent="0.25">
      <c r="A2824" s="321">
        <v>3431005</v>
      </c>
      <c r="B2824" s="320" t="s">
        <v>4339</v>
      </c>
      <c r="C2824" s="321">
        <v>3431005</v>
      </c>
    </row>
    <row r="2825" spans="1:3" x14ac:dyDescent="0.25">
      <c r="A2825" s="321">
        <v>3431006</v>
      </c>
      <c r="B2825" s="320" t="s">
        <v>4340</v>
      </c>
      <c r="C2825" s="321">
        <v>3431006</v>
      </c>
    </row>
    <row r="2826" spans="1:3" x14ac:dyDescent="0.25">
      <c r="A2826" s="321">
        <v>3432001</v>
      </c>
      <c r="B2826" s="320" t="s">
        <v>4341</v>
      </c>
      <c r="C2826" s="321">
        <v>3432001</v>
      </c>
    </row>
    <row r="2827" spans="1:3" x14ac:dyDescent="0.25">
      <c r="A2827" s="321">
        <v>3432002</v>
      </c>
      <c r="B2827" s="320" t="s">
        <v>4342</v>
      </c>
      <c r="C2827" s="321">
        <v>3432002</v>
      </c>
    </row>
    <row r="2828" spans="1:3" x14ac:dyDescent="0.25">
      <c r="A2828" s="321">
        <v>3432003</v>
      </c>
      <c r="B2828" s="320" t="s">
        <v>4343</v>
      </c>
      <c r="C2828" s="321">
        <v>3432003</v>
      </c>
    </row>
    <row r="2829" spans="1:3" x14ac:dyDescent="0.25">
      <c r="A2829" s="321">
        <v>3432004</v>
      </c>
      <c r="B2829" s="320" t="s">
        <v>4344</v>
      </c>
      <c r="C2829" s="321">
        <v>3432004</v>
      </c>
    </row>
    <row r="2830" spans="1:3" x14ac:dyDescent="0.25">
      <c r="A2830" s="321">
        <v>3432005</v>
      </c>
      <c r="B2830" s="320" t="s">
        <v>4345</v>
      </c>
      <c r="C2830" s="321">
        <v>3432005</v>
      </c>
    </row>
    <row r="2831" spans="1:3" x14ac:dyDescent="0.25">
      <c r="A2831" s="321">
        <v>3432006</v>
      </c>
      <c r="B2831" s="320" t="s">
        <v>4346</v>
      </c>
      <c r="C2831" s="321">
        <v>3432006</v>
      </c>
    </row>
    <row r="2832" spans="1:3" x14ac:dyDescent="0.25">
      <c r="A2832" s="321">
        <v>3432007</v>
      </c>
      <c r="B2832" s="320" t="s">
        <v>4347</v>
      </c>
      <c r="C2832" s="321">
        <v>3432007</v>
      </c>
    </row>
    <row r="2833" spans="1:3" x14ac:dyDescent="0.25">
      <c r="A2833" s="321">
        <v>3432008</v>
      </c>
      <c r="B2833" s="320" t="s">
        <v>4348</v>
      </c>
      <c r="C2833" s="321">
        <v>3432008</v>
      </c>
    </row>
    <row r="2834" spans="1:3" x14ac:dyDescent="0.25">
      <c r="A2834" s="321">
        <v>3432009</v>
      </c>
      <c r="B2834" s="320" t="s">
        <v>4349</v>
      </c>
      <c r="C2834" s="321">
        <v>3432009</v>
      </c>
    </row>
    <row r="2835" spans="1:3" x14ac:dyDescent="0.25">
      <c r="A2835" s="321">
        <v>3432010</v>
      </c>
      <c r="B2835" s="320" t="s">
        <v>4350</v>
      </c>
      <c r="C2835" s="321">
        <v>3432010</v>
      </c>
    </row>
    <row r="2836" spans="1:3" x14ac:dyDescent="0.25">
      <c r="A2836" s="321">
        <v>3432011</v>
      </c>
      <c r="B2836" s="320" t="s">
        <v>4351</v>
      </c>
      <c r="C2836" s="321">
        <v>3432011</v>
      </c>
    </row>
    <row r="2837" spans="1:3" x14ac:dyDescent="0.25">
      <c r="A2837" s="321">
        <v>3432099</v>
      </c>
      <c r="B2837" s="320" t="s">
        <v>4352</v>
      </c>
      <c r="C2837" s="321">
        <v>3432099</v>
      </c>
    </row>
    <row r="2838" spans="1:3" x14ac:dyDescent="0.25">
      <c r="A2838" s="321">
        <v>3433098</v>
      </c>
      <c r="B2838" s="320" t="s">
        <v>4353</v>
      </c>
      <c r="C2838" s="321">
        <v>3433098</v>
      </c>
    </row>
    <row r="2839" spans="1:3" x14ac:dyDescent="0.25">
      <c r="A2839" s="321">
        <v>3433099</v>
      </c>
      <c r="B2839" s="320" t="s">
        <v>4354</v>
      </c>
      <c r="C2839" s="321">
        <v>3433099</v>
      </c>
    </row>
    <row r="2840" spans="1:3" x14ac:dyDescent="0.25">
      <c r="A2840" s="321">
        <v>3434001</v>
      </c>
      <c r="B2840" s="320" t="s">
        <v>4355</v>
      </c>
      <c r="C2840" s="321">
        <v>3434001</v>
      </c>
    </row>
    <row r="2841" spans="1:3" x14ac:dyDescent="0.25">
      <c r="A2841" s="321">
        <v>3434002</v>
      </c>
      <c r="B2841" s="320" t="s">
        <v>4356</v>
      </c>
      <c r="C2841" s="321">
        <v>3434002</v>
      </c>
    </row>
    <row r="2842" spans="1:3" x14ac:dyDescent="0.25">
      <c r="A2842" s="321">
        <v>3434003</v>
      </c>
      <c r="B2842" s="320" t="s">
        <v>4357</v>
      </c>
      <c r="C2842" s="321">
        <v>3434003</v>
      </c>
    </row>
    <row r="2843" spans="1:3" x14ac:dyDescent="0.25">
      <c r="A2843" s="321">
        <v>3434004</v>
      </c>
      <c r="B2843" s="320" t="s">
        <v>4358</v>
      </c>
      <c r="C2843" s="321">
        <v>3434004</v>
      </c>
    </row>
    <row r="2844" spans="1:3" x14ac:dyDescent="0.25">
      <c r="A2844" s="321">
        <v>3434005</v>
      </c>
      <c r="B2844" s="320" t="s">
        <v>4359</v>
      </c>
      <c r="C2844" s="321">
        <v>3434005</v>
      </c>
    </row>
    <row r="2845" spans="1:3" x14ac:dyDescent="0.25">
      <c r="A2845" s="321">
        <v>3434006</v>
      </c>
      <c r="B2845" s="320" t="s">
        <v>4360</v>
      </c>
      <c r="C2845" s="321">
        <v>3434006</v>
      </c>
    </row>
    <row r="2846" spans="1:3" x14ac:dyDescent="0.25">
      <c r="A2846" s="321">
        <v>3434007</v>
      </c>
      <c r="B2846" s="320" t="s">
        <v>4361</v>
      </c>
      <c r="C2846" s="321">
        <v>3434007</v>
      </c>
    </row>
    <row r="2847" spans="1:3" x14ac:dyDescent="0.25">
      <c r="A2847" s="321">
        <v>3434008</v>
      </c>
      <c r="B2847" s="320" t="s">
        <v>4362</v>
      </c>
      <c r="C2847" s="321">
        <v>3434008</v>
      </c>
    </row>
    <row r="2848" spans="1:3" x14ac:dyDescent="0.25">
      <c r="A2848" s="321">
        <v>3434009</v>
      </c>
      <c r="B2848" s="320" t="s">
        <v>4363</v>
      </c>
      <c r="C2848" s="321">
        <v>3434009</v>
      </c>
    </row>
    <row r="2849" spans="1:3" x14ac:dyDescent="0.25">
      <c r="A2849" s="321">
        <v>3440001</v>
      </c>
      <c r="B2849" s="320" t="s">
        <v>4364</v>
      </c>
      <c r="C2849" s="321">
        <v>3440001</v>
      </c>
    </row>
    <row r="2850" spans="1:3" x14ac:dyDescent="0.25">
      <c r="A2850" s="321">
        <v>3440002</v>
      </c>
      <c r="B2850" s="320" t="s">
        <v>4365</v>
      </c>
      <c r="C2850" s="321">
        <v>3440002</v>
      </c>
    </row>
    <row r="2851" spans="1:3" x14ac:dyDescent="0.25">
      <c r="A2851" s="321">
        <v>3440003</v>
      </c>
      <c r="B2851" s="320" t="s">
        <v>4366</v>
      </c>
      <c r="C2851" s="321">
        <v>3440003</v>
      </c>
    </row>
    <row r="2852" spans="1:3" x14ac:dyDescent="0.25">
      <c r="A2852" s="321">
        <v>3440004</v>
      </c>
      <c r="B2852" s="320" t="s">
        <v>4367</v>
      </c>
      <c r="C2852" s="321">
        <v>3440004</v>
      </c>
    </row>
    <row r="2853" spans="1:3" x14ac:dyDescent="0.25">
      <c r="A2853" s="321">
        <v>3440005</v>
      </c>
      <c r="B2853" s="320" t="s">
        <v>4368</v>
      </c>
      <c r="C2853" s="321">
        <v>3440005</v>
      </c>
    </row>
    <row r="2854" spans="1:3" x14ac:dyDescent="0.25">
      <c r="A2854" s="321">
        <v>3440006</v>
      </c>
      <c r="B2854" s="320" t="s">
        <v>4369</v>
      </c>
      <c r="C2854" s="321">
        <v>3440006</v>
      </c>
    </row>
    <row r="2855" spans="1:3" x14ac:dyDescent="0.25">
      <c r="A2855" s="321">
        <v>3440099</v>
      </c>
      <c r="B2855" s="320" t="s">
        <v>4370</v>
      </c>
      <c r="C2855" s="321">
        <v>3440099</v>
      </c>
    </row>
    <row r="2856" spans="1:3" x14ac:dyDescent="0.25">
      <c r="A2856" s="321">
        <v>3451001</v>
      </c>
      <c r="B2856" s="320" t="s">
        <v>4371</v>
      </c>
      <c r="C2856" s="321">
        <v>3451001</v>
      </c>
    </row>
    <row r="2857" spans="1:3" x14ac:dyDescent="0.25">
      <c r="A2857" s="321">
        <v>3451002</v>
      </c>
      <c r="B2857" s="320" t="s">
        <v>4372</v>
      </c>
      <c r="C2857" s="321">
        <v>3451002</v>
      </c>
    </row>
    <row r="2858" spans="1:3" x14ac:dyDescent="0.25">
      <c r="A2858" s="321">
        <v>3452101</v>
      </c>
      <c r="B2858" s="320" t="s">
        <v>4373</v>
      </c>
      <c r="C2858" s="321">
        <v>3452101</v>
      </c>
    </row>
    <row r="2859" spans="1:3" x14ac:dyDescent="0.25">
      <c r="A2859" s="321">
        <v>3452102</v>
      </c>
      <c r="B2859" s="320" t="s">
        <v>4374</v>
      </c>
      <c r="C2859" s="321">
        <v>3452102</v>
      </c>
    </row>
    <row r="2860" spans="1:3" x14ac:dyDescent="0.25">
      <c r="A2860" s="321">
        <v>3452201</v>
      </c>
      <c r="B2860" s="320" t="s">
        <v>4375</v>
      </c>
      <c r="C2860" s="321">
        <v>3452201</v>
      </c>
    </row>
    <row r="2861" spans="1:3" x14ac:dyDescent="0.25">
      <c r="A2861" s="321">
        <v>34530</v>
      </c>
      <c r="B2861" s="320" t="s">
        <v>4376</v>
      </c>
      <c r="C2861" s="321">
        <v>34530</v>
      </c>
    </row>
    <row r="2862" spans="1:3" x14ac:dyDescent="0.25">
      <c r="A2862" s="321">
        <v>3454001</v>
      </c>
      <c r="B2862" s="320" t="s">
        <v>4377</v>
      </c>
      <c r="C2862" s="321">
        <v>3454001</v>
      </c>
    </row>
    <row r="2863" spans="1:3" x14ac:dyDescent="0.25">
      <c r="A2863" s="321">
        <v>3454002</v>
      </c>
      <c r="B2863" s="320" t="s">
        <v>4378</v>
      </c>
      <c r="C2863" s="321">
        <v>3454002</v>
      </c>
    </row>
    <row r="2864" spans="1:3" x14ac:dyDescent="0.25">
      <c r="A2864" s="321">
        <v>3454003</v>
      </c>
      <c r="B2864" s="320" t="s">
        <v>4379</v>
      </c>
      <c r="C2864" s="321">
        <v>3454003</v>
      </c>
    </row>
    <row r="2865" spans="1:3" x14ac:dyDescent="0.25">
      <c r="A2865" s="321">
        <v>3455001</v>
      </c>
      <c r="B2865" s="320" t="s">
        <v>4380</v>
      </c>
      <c r="C2865" s="321">
        <v>3455001</v>
      </c>
    </row>
    <row r="2866" spans="1:3" ht="22.5" x14ac:dyDescent="0.25">
      <c r="A2866" s="321">
        <v>34560</v>
      </c>
      <c r="B2866" s="320" t="s">
        <v>4381</v>
      </c>
      <c r="C2866" s="321">
        <v>34560</v>
      </c>
    </row>
    <row r="2867" spans="1:3" x14ac:dyDescent="0.25">
      <c r="A2867" s="321">
        <v>3457101</v>
      </c>
      <c r="B2867" s="320" t="s">
        <v>4382</v>
      </c>
      <c r="C2867" s="321">
        <v>3457101</v>
      </c>
    </row>
    <row r="2868" spans="1:3" x14ac:dyDescent="0.25">
      <c r="A2868" s="321">
        <v>3457201</v>
      </c>
      <c r="B2868" s="320" t="s">
        <v>4383</v>
      </c>
      <c r="C2868" s="321">
        <v>3457201</v>
      </c>
    </row>
    <row r="2869" spans="1:3" x14ac:dyDescent="0.25">
      <c r="A2869" s="321">
        <v>3461101</v>
      </c>
      <c r="B2869" s="320" t="s">
        <v>4384</v>
      </c>
      <c r="C2869" s="321">
        <v>3461101</v>
      </c>
    </row>
    <row r="2870" spans="1:3" x14ac:dyDescent="0.25">
      <c r="A2870" s="321">
        <v>3461201</v>
      </c>
      <c r="B2870" s="320" t="s">
        <v>4385</v>
      </c>
      <c r="C2870" s="321">
        <v>3461201</v>
      </c>
    </row>
    <row r="2871" spans="1:3" x14ac:dyDescent="0.25">
      <c r="A2871" s="321">
        <v>3461301</v>
      </c>
      <c r="B2871" s="320" t="s">
        <v>4386</v>
      </c>
      <c r="C2871" s="321">
        <v>3461301</v>
      </c>
    </row>
    <row r="2872" spans="1:3" ht="22.5" x14ac:dyDescent="0.25">
      <c r="A2872" s="321">
        <v>34614</v>
      </c>
      <c r="B2872" s="320" t="s">
        <v>4387</v>
      </c>
      <c r="C2872" s="321">
        <v>34614</v>
      </c>
    </row>
    <row r="2873" spans="1:3" ht="22.5" x14ac:dyDescent="0.25">
      <c r="A2873" s="321">
        <v>34615</v>
      </c>
      <c r="B2873" s="320" t="s">
        <v>4388</v>
      </c>
      <c r="C2873" s="321">
        <v>34615</v>
      </c>
    </row>
    <row r="2874" spans="1:3" ht="22.5" x14ac:dyDescent="0.25">
      <c r="A2874" s="321">
        <v>34616</v>
      </c>
      <c r="B2874" s="320" t="s">
        <v>4389</v>
      </c>
      <c r="C2874" s="321">
        <v>34616</v>
      </c>
    </row>
    <row r="2875" spans="1:3" x14ac:dyDescent="0.25">
      <c r="A2875" s="321">
        <v>3461901</v>
      </c>
      <c r="B2875" s="320" t="s">
        <v>4390</v>
      </c>
      <c r="C2875" s="321">
        <v>3461901</v>
      </c>
    </row>
    <row r="2876" spans="1:3" x14ac:dyDescent="0.25">
      <c r="A2876" s="321">
        <v>3462101</v>
      </c>
      <c r="B2876" s="320" t="s">
        <v>4391</v>
      </c>
      <c r="C2876" s="321">
        <v>3462101</v>
      </c>
    </row>
    <row r="2877" spans="1:3" x14ac:dyDescent="0.25">
      <c r="A2877" s="321">
        <v>3462901</v>
      </c>
      <c r="B2877" s="320" t="s">
        <v>4392</v>
      </c>
      <c r="C2877" s="321">
        <v>3462901</v>
      </c>
    </row>
    <row r="2878" spans="1:3" x14ac:dyDescent="0.25">
      <c r="A2878" s="321">
        <v>3463101</v>
      </c>
      <c r="B2878" s="320" t="s">
        <v>4393</v>
      </c>
      <c r="C2878" s="321">
        <v>3463101</v>
      </c>
    </row>
    <row r="2879" spans="1:3" x14ac:dyDescent="0.25">
      <c r="A2879" s="321">
        <v>3463201</v>
      </c>
      <c r="B2879" s="320" t="s">
        <v>4394</v>
      </c>
      <c r="C2879" s="321">
        <v>3463201</v>
      </c>
    </row>
    <row r="2880" spans="1:3" x14ac:dyDescent="0.25">
      <c r="A2880" s="321">
        <v>3463901</v>
      </c>
      <c r="B2880" s="320" t="s">
        <v>4395</v>
      </c>
      <c r="C2880" s="321">
        <v>3463901</v>
      </c>
    </row>
    <row r="2881" spans="1:3" ht="22.5" x14ac:dyDescent="0.25">
      <c r="A2881" s="321">
        <v>34641</v>
      </c>
      <c r="B2881" s="320" t="s">
        <v>4396</v>
      </c>
      <c r="C2881" s="321">
        <v>34641</v>
      </c>
    </row>
    <row r="2882" spans="1:3" x14ac:dyDescent="0.25">
      <c r="A2882" s="321">
        <v>3464201</v>
      </c>
      <c r="B2882" s="320" t="s">
        <v>4397</v>
      </c>
      <c r="C2882" s="321">
        <v>3464201</v>
      </c>
    </row>
    <row r="2883" spans="1:3" x14ac:dyDescent="0.25">
      <c r="A2883" s="321">
        <v>3464301</v>
      </c>
      <c r="B2883" s="320" t="s">
        <v>4398</v>
      </c>
      <c r="C2883" s="321">
        <v>3464301</v>
      </c>
    </row>
    <row r="2884" spans="1:3" ht="22.5" x14ac:dyDescent="0.25">
      <c r="A2884" s="321">
        <v>34644</v>
      </c>
      <c r="B2884" s="320" t="s">
        <v>4399</v>
      </c>
      <c r="C2884" s="321">
        <v>34644</v>
      </c>
    </row>
    <row r="2885" spans="1:3" ht="22.5" x14ac:dyDescent="0.25">
      <c r="A2885" s="321">
        <v>34645</v>
      </c>
      <c r="B2885" s="320" t="s">
        <v>4400</v>
      </c>
      <c r="C2885" s="321">
        <v>34645</v>
      </c>
    </row>
    <row r="2886" spans="1:3" x14ac:dyDescent="0.25">
      <c r="A2886" s="321">
        <v>3464601</v>
      </c>
      <c r="B2886" s="320" t="s">
        <v>4401</v>
      </c>
      <c r="C2886" s="321">
        <v>3464601</v>
      </c>
    </row>
    <row r="2887" spans="1:3" x14ac:dyDescent="0.25">
      <c r="A2887" s="321">
        <v>3464901</v>
      </c>
      <c r="B2887" s="320" t="s">
        <v>4402</v>
      </c>
      <c r="C2887" s="321">
        <v>3464901</v>
      </c>
    </row>
    <row r="2888" spans="1:3" x14ac:dyDescent="0.25">
      <c r="A2888" s="321">
        <v>3465101</v>
      </c>
      <c r="B2888" s="320" t="s">
        <v>4403</v>
      </c>
      <c r="C2888" s="321">
        <v>3465101</v>
      </c>
    </row>
    <row r="2889" spans="1:3" x14ac:dyDescent="0.25">
      <c r="A2889" s="321">
        <v>3465201</v>
      </c>
      <c r="B2889" s="320" t="s">
        <v>4404</v>
      </c>
      <c r="C2889" s="321">
        <v>3465201</v>
      </c>
    </row>
    <row r="2890" spans="1:3" x14ac:dyDescent="0.25">
      <c r="A2890" s="321">
        <v>3465202</v>
      </c>
      <c r="B2890" s="320" t="s">
        <v>4405</v>
      </c>
      <c r="C2890" s="321">
        <v>3465202</v>
      </c>
    </row>
    <row r="2891" spans="1:3" x14ac:dyDescent="0.25">
      <c r="A2891" s="321">
        <v>3465301</v>
      </c>
      <c r="B2891" s="320" t="s">
        <v>4406</v>
      </c>
      <c r="C2891" s="321">
        <v>3465301</v>
      </c>
    </row>
    <row r="2892" spans="1:3" x14ac:dyDescent="0.25">
      <c r="A2892" s="321">
        <v>3465302</v>
      </c>
      <c r="B2892" s="320" t="s">
        <v>4407</v>
      </c>
      <c r="C2892" s="321">
        <v>3465302</v>
      </c>
    </row>
    <row r="2893" spans="1:3" x14ac:dyDescent="0.25">
      <c r="A2893" s="321">
        <v>3465303</v>
      </c>
      <c r="B2893" s="320" t="s">
        <v>4408</v>
      </c>
      <c r="C2893" s="321">
        <v>3465303</v>
      </c>
    </row>
    <row r="2894" spans="1:3" x14ac:dyDescent="0.25">
      <c r="A2894" s="321">
        <v>3465401</v>
      </c>
      <c r="B2894" s="320" t="s">
        <v>4409</v>
      </c>
      <c r="C2894" s="321">
        <v>3465401</v>
      </c>
    </row>
    <row r="2895" spans="1:3" x14ac:dyDescent="0.25">
      <c r="A2895" s="321">
        <v>3465402</v>
      </c>
      <c r="B2895" s="320" t="s">
        <v>4410</v>
      </c>
      <c r="C2895" s="321">
        <v>3465402</v>
      </c>
    </row>
    <row r="2896" spans="1:3" x14ac:dyDescent="0.25">
      <c r="A2896" s="321">
        <v>3465403</v>
      </c>
      <c r="B2896" s="320" t="s">
        <v>4411</v>
      </c>
      <c r="C2896" s="321">
        <v>3465403</v>
      </c>
    </row>
    <row r="2897" spans="1:3" x14ac:dyDescent="0.25">
      <c r="A2897" s="321">
        <v>3465901</v>
      </c>
      <c r="B2897" s="320" t="s">
        <v>4412</v>
      </c>
      <c r="C2897" s="321">
        <v>3465901</v>
      </c>
    </row>
    <row r="2898" spans="1:3" x14ac:dyDescent="0.25">
      <c r="A2898" s="321">
        <v>3465902</v>
      </c>
      <c r="B2898" s="320" t="s">
        <v>4413</v>
      </c>
      <c r="C2898" s="321">
        <v>3465902</v>
      </c>
    </row>
    <row r="2899" spans="1:3" x14ac:dyDescent="0.25">
      <c r="A2899" s="321">
        <v>3465903</v>
      </c>
      <c r="B2899" s="320" t="s">
        <v>4414</v>
      </c>
      <c r="C2899" s="321">
        <v>3465903</v>
      </c>
    </row>
    <row r="2900" spans="1:3" x14ac:dyDescent="0.25">
      <c r="A2900" s="321">
        <v>3466101</v>
      </c>
      <c r="B2900" s="320" t="s">
        <v>4415</v>
      </c>
      <c r="C2900" s="321">
        <v>3466101</v>
      </c>
    </row>
    <row r="2901" spans="1:3" x14ac:dyDescent="0.25">
      <c r="A2901" s="321">
        <v>3466102</v>
      </c>
      <c r="B2901" s="320" t="s">
        <v>4416</v>
      </c>
      <c r="C2901" s="321">
        <v>3466102</v>
      </c>
    </row>
    <row r="2902" spans="1:3" ht="22.5" x14ac:dyDescent="0.25">
      <c r="A2902" s="321">
        <v>3466103</v>
      </c>
      <c r="B2902" s="320" t="s">
        <v>4417</v>
      </c>
      <c r="C2902" s="321">
        <v>3466103</v>
      </c>
    </row>
    <row r="2903" spans="1:3" x14ac:dyDescent="0.25">
      <c r="A2903" s="321">
        <v>3466104</v>
      </c>
      <c r="B2903" s="320" t="s">
        <v>4418</v>
      </c>
      <c r="C2903" s="321">
        <v>3466104</v>
      </c>
    </row>
    <row r="2904" spans="1:3" x14ac:dyDescent="0.25">
      <c r="A2904" s="321">
        <v>3466105</v>
      </c>
      <c r="B2904" s="320" t="s">
        <v>4419</v>
      </c>
      <c r="C2904" s="321">
        <v>3466105</v>
      </c>
    </row>
    <row r="2905" spans="1:3" x14ac:dyDescent="0.25">
      <c r="A2905" s="321">
        <v>3466106</v>
      </c>
      <c r="B2905" s="320" t="s">
        <v>4420</v>
      </c>
      <c r="C2905" s="321">
        <v>3466106</v>
      </c>
    </row>
    <row r="2906" spans="1:3" x14ac:dyDescent="0.25">
      <c r="A2906" s="321">
        <v>3466107</v>
      </c>
      <c r="B2906" s="320" t="s">
        <v>4421</v>
      </c>
      <c r="C2906" s="321">
        <v>3466107</v>
      </c>
    </row>
    <row r="2907" spans="1:3" x14ac:dyDescent="0.25">
      <c r="A2907" s="321">
        <v>3466108</v>
      </c>
      <c r="B2907" s="320" t="s">
        <v>4422</v>
      </c>
      <c r="C2907" s="321">
        <v>3466108</v>
      </c>
    </row>
    <row r="2908" spans="1:3" x14ac:dyDescent="0.25">
      <c r="A2908" s="321">
        <v>3466109</v>
      </c>
      <c r="B2908" s="320" t="s">
        <v>4423</v>
      </c>
      <c r="C2908" s="321">
        <v>3466109</v>
      </c>
    </row>
    <row r="2909" spans="1:3" x14ac:dyDescent="0.25">
      <c r="A2909" s="321">
        <v>3466110</v>
      </c>
      <c r="B2909" s="320" t="s">
        <v>4424</v>
      </c>
      <c r="C2909" s="321">
        <v>3466110</v>
      </c>
    </row>
    <row r="2910" spans="1:3" ht="22.5" x14ac:dyDescent="0.25">
      <c r="A2910" s="321">
        <v>3466111</v>
      </c>
      <c r="B2910" s="320" t="s">
        <v>4425</v>
      </c>
      <c r="C2910" s="321">
        <v>3466111</v>
      </c>
    </row>
    <row r="2911" spans="1:3" ht="22.5" x14ac:dyDescent="0.25">
      <c r="A2911" s="321">
        <v>3466201</v>
      </c>
      <c r="B2911" s="320" t="s">
        <v>4426</v>
      </c>
      <c r="C2911" s="321">
        <v>3466201</v>
      </c>
    </row>
    <row r="2912" spans="1:3" x14ac:dyDescent="0.25">
      <c r="A2912" s="321">
        <v>3466301</v>
      </c>
      <c r="B2912" s="320" t="s">
        <v>4427</v>
      </c>
      <c r="C2912" s="321">
        <v>3466301</v>
      </c>
    </row>
    <row r="2913" spans="1:3" x14ac:dyDescent="0.25">
      <c r="A2913" s="321">
        <v>3466302</v>
      </c>
      <c r="B2913" s="320" t="s">
        <v>4428</v>
      </c>
      <c r="C2913" s="321">
        <v>3466302</v>
      </c>
    </row>
    <row r="2914" spans="1:3" x14ac:dyDescent="0.25">
      <c r="A2914" s="321">
        <v>3466303</v>
      </c>
      <c r="B2914" s="320" t="s">
        <v>4429</v>
      </c>
      <c r="C2914" s="321">
        <v>3466303</v>
      </c>
    </row>
    <row r="2915" spans="1:3" x14ac:dyDescent="0.25">
      <c r="A2915" s="321">
        <v>3466401</v>
      </c>
      <c r="B2915" s="320" t="s">
        <v>4430</v>
      </c>
      <c r="C2915" s="321">
        <v>3466401</v>
      </c>
    </row>
    <row r="2916" spans="1:3" x14ac:dyDescent="0.25">
      <c r="A2916" s="321">
        <v>3466402</v>
      </c>
      <c r="B2916" s="320" t="s">
        <v>4431</v>
      </c>
      <c r="C2916" s="321">
        <v>3466402</v>
      </c>
    </row>
    <row r="2917" spans="1:3" ht="22.5" x14ac:dyDescent="0.25">
      <c r="A2917" s="321">
        <v>3466403</v>
      </c>
      <c r="B2917" s="320" t="s">
        <v>4432</v>
      </c>
      <c r="C2917" s="321">
        <v>3466403</v>
      </c>
    </row>
    <row r="2918" spans="1:3" x14ac:dyDescent="0.25">
      <c r="A2918" s="321">
        <v>3466404</v>
      </c>
      <c r="B2918" s="320" t="s">
        <v>4433</v>
      </c>
      <c r="C2918" s="321">
        <v>3466404</v>
      </c>
    </row>
    <row r="2919" spans="1:3" x14ac:dyDescent="0.25">
      <c r="A2919" s="321">
        <v>3466601</v>
      </c>
      <c r="B2919" s="320" t="s">
        <v>4434</v>
      </c>
      <c r="C2919" s="321">
        <v>3466601</v>
      </c>
    </row>
    <row r="2920" spans="1:3" x14ac:dyDescent="0.25">
      <c r="A2920" s="321">
        <v>3466602</v>
      </c>
      <c r="B2920" s="320" t="s">
        <v>4435</v>
      </c>
      <c r="C2920" s="321">
        <v>3466602</v>
      </c>
    </row>
    <row r="2921" spans="1:3" ht="22.5" x14ac:dyDescent="0.25">
      <c r="A2921" s="321">
        <v>34669</v>
      </c>
      <c r="B2921" s="320" t="s">
        <v>4436</v>
      </c>
      <c r="C2921" s="321">
        <v>34669</v>
      </c>
    </row>
    <row r="2922" spans="1:3" x14ac:dyDescent="0.25">
      <c r="A2922" s="321">
        <v>3471001</v>
      </c>
      <c r="B2922" s="320" t="s">
        <v>4437</v>
      </c>
      <c r="C2922" s="321">
        <v>3471001</v>
      </c>
    </row>
    <row r="2923" spans="1:3" x14ac:dyDescent="0.25">
      <c r="A2923" s="321">
        <v>3471002</v>
      </c>
      <c r="B2923" s="320" t="s">
        <v>4438</v>
      </c>
      <c r="C2923" s="321">
        <v>3471002</v>
      </c>
    </row>
    <row r="2924" spans="1:3" x14ac:dyDescent="0.25">
      <c r="A2924" s="321">
        <v>3471003</v>
      </c>
      <c r="B2924" s="320" t="s">
        <v>4439</v>
      </c>
      <c r="C2924" s="321">
        <v>3471003</v>
      </c>
    </row>
    <row r="2925" spans="1:3" x14ac:dyDescent="0.25">
      <c r="A2925" s="321">
        <v>3471099</v>
      </c>
      <c r="B2925" s="320" t="s">
        <v>4440</v>
      </c>
      <c r="C2925" s="321">
        <v>3471099</v>
      </c>
    </row>
    <row r="2926" spans="1:3" x14ac:dyDescent="0.25">
      <c r="A2926" s="321">
        <v>3472001</v>
      </c>
      <c r="B2926" s="320" t="s">
        <v>4441</v>
      </c>
      <c r="C2926" s="321">
        <v>3472001</v>
      </c>
    </row>
    <row r="2927" spans="1:3" x14ac:dyDescent="0.25">
      <c r="A2927" s="321">
        <v>3472002</v>
      </c>
      <c r="B2927" s="320" t="s">
        <v>4442</v>
      </c>
      <c r="C2927" s="321">
        <v>3472002</v>
      </c>
    </row>
    <row r="2928" spans="1:3" x14ac:dyDescent="0.25">
      <c r="A2928" s="321">
        <v>3473001</v>
      </c>
      <c r="B2928" s="320" t="s">
        <v>4443</v>
      </c>
      <c r="C2928" s="321">
        <v>3473001</v>
      </c>
    </row>
    <row r="2929" spans="1:3" x14ac:dyDescent="0.25">
      <c r="A2929" s="321">
        <v>3473002</v>
      </c>
      <c r="B2929" s="320" t="s">
        <v>4444</v>
      </c>
      <c r="C2929" s="321">
        <v>3473002</v>
      </c>
    </row>
    <row r="2930" spans="1:3" x14ac:dyDescent="0.25">
      <c r="A2930" s="321">
        <v>3473003</v>
      </c>
      <c r="B2930" s="320" t="s">
        <v>4445</v>
      </c>
      <c r="C2930" s="321">
        <v>3473003</v>
      </c>
    </row>
    <row r="2931" spans="1:3" x14ac:dyDescent="0.25">
      <c r="A2931" s="321">
        <v>3473004</v>
      </c>
      <c r="B2931" s="320" t="s">
        <v>4446</v>
      </c>
      <c r="C2931" s="321">
        <v>3473004</v>
      </c>
    </row>
    <row r="2932" spans="1:3" x14ac:dyDescent="0.25">
      <c r="A2932" s="321">
        <v>3473005</v>
      </c>
      <c r="B2932" s="320" t="s">
        <v>4447</v>
      </c>
      <c r="C2932" s="321">
        <v>3473005</v>
      </c>
    </row>
    <row r="2933" spans="1:3" x14ac:dyDescent="0.25">
      <c r="A2933" s="321">
        <v>3473006</v>
      </c>
      <c r="B2933" s="320" t="s">
        <v>4448</v>
      </c>
      <c r="C2933" s="321">
        <v>3473006</v>
      </c>
    </row>
    <row r="2934" spans="1:3" x14ac:dyDescent="0.25">
      <c r="A2934" s="321">
        <v>3473007</v>
      </c>
      <c r="B2934" s="320" t="s">
        <v>4449</v>
      </c>
      <c r="C2934" s="321">
        <v>3473007</v>
      </c>
    </row>
    <row r="2935" spans="1:3" x14ac:dyDescent="0.25">
      <c r="A2935" s="321">
        <v>3474001</v>
      </c>
      <c r="B2935" s="320" t="s">
        <v>4450</v>
      </c>
      <c r="C2935" s="321">
        <v>3474001</v>
      </c>
    </row>
    <row r="2936" spans="1:3" x14ac:dyDescent="0.25">
      <c r="A2936" s="321">
        <v>3474002</v>
      </c>
      <c r="B2936" s="320" t="s">
        <v>4451</v>
      </c>
      <c r="C2936" s="321">
        <v>3474002</v>
      </c>
    </row>
    <row r="2937" spans="1:3" x14ac:dyDescent="0.25">
      <c r="A2937" s="321">
        <v>3474003</v>
      </c>
      <c r="B2937" s="320" t="s">
        <v>4452</v>
      </c>
      <c r="C2937" s="321">
        <v>3474003</v>
      </c>
    </row>
    <row r="2938" spans="1:3" x14ac:dyDescent="0.25">
      <c r="A2938" s="321">
        <v>3474004</v>
      </c>
      <c r="B2938" s="320" t="s">
        <v>4453</v>
      </c>
      <c r="C2938" s="321">
        <v>3474004</v>
      </c>
    </row>
    <row r="2939" spans="1:3" x14ac:dyDescent="0.25">
      <c r="A2939" s="321">
        <v>3474005</v>
      </c>
      <c r="B2939" s="320" t="s">
        <v>4454</v>
      </c>
      <c r="C2939" s="321">
        <v>3474005</v>
      </c>
    </row>
    <row r="2940" spans="1:3" x14ac:dyDescent="0.25">
      <c r="A2940" s="321">
        <v>3474006</v>
      </c>
      <c r="B2940" s="320" t="s">
        <v>4455</v>
      </c>
      <c r="C2940" s="321">
        <v>3474006</v>
      </c>
    </row>
    <row r="2941" spans="1:3" x14ac:dyDescent="0.25">
      <c r="A2941" s="321">
        <v>3474007</v>
      </c>
      <c r="B2941" s="320" t="s">
        <v>4456</v>
      </c>
      <c r="C2941" s="321">
        <v>3474007</v>
      </c>
    </row>
    <row r="2942" spans="1:3" x14ac:dyDescent="0.25">
      <c r="A2942" s="321">
        <v>3479001</v>
      </c>
      <c r="B2942" s="320" t="s">
        <v>4457</v>
      </c>
      <c r="C2942" s="321">
        <v>3479001</v>
      </c>
    </row>
    <row r="2943" spans="1:3" x14ac:dyDescent="0.25">
      <c r="A2943" s="321">
        <v>3479002</v>
      </c>
      <c r="B2943" s="320" t="s">
        <v>4458</v>
      </c>
      <c r="C2943" s="321">
        <v>3479002</v>
      </c>
    </row>
    <row r="2944" spans="1:3" x14ac:dyDescent="0.25">
      <c r="A2944" s="321">
        <v>3479003</v>
      </c>
      <c r="B2944" s="320" t="s">
        <v>4459</v>
      </c>
      <c r="C2944" s="321">
        <v>3479003</v>
      </c>
    </row>
    <row r="2945" spans="1:3" x14ac:dyDescent="0.25">
      <c r="A2945" s="321">
        <v>3479004</v>
      </c>
      <c r="B2945" s="320" t="s">
        <v>4460</v>
      </c>
      <c r="C2945" s="321">
        <v>3479004</v>
      </c>
    </row>
    <row r="2946" spans="1:3" x14ac:dyDescent="0.25">
      <c r="A2946" s="321">
        <v>3479005</v>
      </c>
      <c r="B2946" s="320" t="s">
        <v>4461</v>
      </c>
      <c r="C2946" s="321">
        <v>3479005</v>
      </c>
    </row>
    <row r="2947" spans="1:3" x14ac:dyDescent="0.25">
      <c r="A2947" s="321">
        <v>3479006</v>
      </c>
      <c r="B2947" s="320" t="s">
        <v>4462</v>
      </c>
      <c r="C2947" s="321">
        <v>3479006</v>
      </c>
    </row>
    <row r="2948" spans="1:3" x14ac:dyDescent="0.25">
      <c r="A2948" s="321">
        <v>3479007</v>
      </c>
      <c r="B2948" s="320" t="s">
        <v>4463</v>
      </c>
      <c r="C2948" s="321">
        <v>3479007</v>
      </c>
    </row>
    <row r="2949" spans="1:3" x14ac:dyDescent="0.25">
      <c r="A2949" s="321">
        <v>3479008</v>
      </c>
      <c r="B2949" s="320" t="s">
        <v>4464</v>
      </c>
      <c r="C2949" s="321">
        <v>3479008</v>
      </c>
    </row>
    <row r="2950" spans="1:3" x14ac:dyDescent="0.25">
      <c r="A2950" s="321">
        <v>3479009</v>
      </c>
      <c r="B2950" s="320" t="s">
        <v>4465</v>
      </c>
      <c r="C2950" s="321">
        <v>3479009</v>
      </c>
    </row>
    <row r="2951" spans="1:3" x14ac:dyDescent="0.25">
      <c r="A2951" s="321">
        <v>3479010</v>
      </c>
      <c r="B2951" s="320" t="s">
        <v>4466</v>
      </c>
      <c r="C2951" s="321">
        <v>3479010</v>
      </c>
    </row>
    <row r="2952" spans="1:3" x14ac:dyDescent="0.25">
      <c r="A2952" s="321">
        <v>3479011</v>
      </c>
      <c r="B2952" s="320" t="s">
        <v>4467</v>
      </c>
      <c r="C2952" s="321">
        <v>3479011</v>
      </c>
    </row>
    <row r="2953" spans="1:3" x14ac:dyDescent="0.25">
      <c r="A2953" s="321">
        <v>3479012</v>
      </c>
      <c r="B2953" s="320" t="s">
        <v>4468</v>
      </c>
      <c r="C2953" s="321">
        <v>3479012</v>
      </c>
    </row>
    <row r="2954" spans="1:3" x14ac:dyDescent="0.25">
      <c r="A2954" s="321">
        <v>3479013</v>
      </c>
      <c r="B2954" s="320" t="s">
        <v>4469</v>
      </c>
      <c r="C2954" s="321">
        <v>3479013</v>
      </c>
    </row>
    <row r="2955" spans="1:3" x14ac:dyDescent="0.25">
      <c r="A2955" s="321">
        <v>3479014</v>
      </c>
      <c r="B2955" s="320" t="s">
        <v>4470</v>
      </c>
      <c r="C2955" s="321">
        <v>3479014</v>
      </c>
    </row>
    <row r="2956" spans="1:3" x14ac:dyDescent="0.25">
      <c r="A2956" s="321">
        <v>3479015</v>
      </c>
      <c r="B2956" s="320" t="s">
        <v>4471</v>
      </c>
      <c r="C2956" s="321">
        <v>3479015</v>
      </c>
    </row>
    <row r="2957" spans="1:3" x14ac:dyDescent="0.25">
      <c r="A2957" s="321">
        <v>3479016</v>
      </c>
      <c r="B2957" s="320" t="s">
        <v>4472</v>
      </c>
      <c r="C2957" s="321">
        <v>3479016</v>
      </c>
    </row>
    <row r="2958" spans="1:3" x14ac:dyDescent="0.25">
      <c r="A2958" s="321">
        <v>3479017</v>
      </c>
      <c r="B2958" s="320" t="s">
        <v>4473</v>
      </c>
      <c r="C2958" s="321">
        <v>3479017</v>
      </c>
    </row>
    <row r="2959" spans="1:3" x14ac:dyDescent="0.25">
      <c r="A2959" s="321">
        <v>3479018</v>
      </c>
      <c r="B2959" s="320" t="s">
        <v>4474</v>
      </c>
      <c r="C2959" s="321">
        <v>3479018</v>
      </c>
    </row>
    <row r="2960" spans="1:3" x14ac:dyDescent="0.25">
      <c r="A2960" s="321">
        <v>3479019</v>
      </c>
      <c r="B2960" s="320" t="s">
        <v>4475</v>
      </c>
      <c r="C2960" s="321">
        <v>3479019</v>
      </c>
    </row>
    <row r="2961" spans="1:3" x14ac:dyDescent="0.25">
      <c r="A2961" s="321">
        <v>3479020</v>
      </c>
      <c r="B2961" s="320" t="s">
        <v>4476</v>
      </c>
      <c r="C2961" s="321">
        <v>3479020</v>
      </c>
    </row>
    <row r="2962" spans="1:3" x14ac:dyDescent="0.25">
      <c r="A2962" s="321">
        <v>3479021</v>
      </c>
      <c r="B2962" s="320" t="s">
        <v>4477</v>
      </c>
      <c r="C2962" s="321">
        <v>3479021</v>
      </c>
    </row>
    <row r="2963" spans="1:3" x14ac:dyDescent="0.25">
      <c r="A2963" s="321">
        <v>3479022</v>
      </c>
      <c r="B2963" s="320" t="s">
        <v>4478</v>
      </c>
      <c r="C2963" s="321">
        <v>3479022</v>
      </c>
    </row>
    <row r="2964" spans="1:3" x14ac:dyDescent="0.25">
      <c r="A2964" s="321">
        <v>3479023</v>
      </c>
      <c r="B2964" s="320" t="s">
        <v>4479</v>
      </c>
      <c r="C2964" s="321">
        <v>3479023</v>
      </c>
    </row>
    <row r="2965" spans="1:3" x14ac:dyDescent="0.25">
      <c r="A2965" s="321">
        <v>3479024</v>
      </c>
      <c r="B2965" s="320" t="s">
        <v>4480</v>
      </c>
      <c r="C2965" s="321">
        <v>3479024</v>
      </c>
    </row>
    <row r="2966" spans="1:3" x14ac:dyDescent="0.25">
      <c r="A2966" s="321">
        <v>3479025</v>
      </c>
      <c r="B2966" s="320" t="s">
        <v>4481</v>
      </c>
      <c r="C2966" s="321">
        <v>3479025</v>
      </c>
    </row>
    <row r="2967" spans="1:3" x14ac:dyDescent="0.25">
      <c r="A2967" s="321">
        <v>3479026</v>
      </c>
      <c r="B2967" s="320" t="s">
        <v>4482</v>
      </c>
      <c r="C2967" s="321">
        <v>3479026</v>
      </c>
    </row>
    <row r="2968" spans="1:3" x14ac:dyDescent="0.25">
      <c r="A2968" s="321">
        <v>3479027</v>
      </c>
      <c r="B2968" s="320" t="s">
        <v>4483</v>
      </c>
      <c r="C2968" s="321">
        <v>3479027</v>
      </c>
    </row>
    <row r="2969" spans="1:3" x14ac:dyDescent="0.25">
      <c r="A2969" s="321">
        <v>3479028</v>
      </c>
      <c r="B2969" s="320" t="s">
        <v>4484</v>
      </c>
      <c r="C2969" s="321">
        <v>3479028</v>
      </c>
    </row>
    <row r="2970" spans="1:3" x14ac:dyDescent="0.25">
      <c r="A2970" s="321">
        <v>3479029</v>
      </c>
      <c r="B2970" s="320" t="s">
        <v>4485</v>
      </c>
      <c r="C2970" s="321">
        <v>3479029</v>
      </c>
    </row>
    <row r="2971" spans="1:3" x14ac:dyDescent="0.25">
      <c r="A2971" s="321">
        <v>3479030</v>
      </c>
      <c r="B2971" s="320" t="s">
        <v>4486</v>
      </c>
      <c r="C2971" s="321">
        <v>3479030</v>
      </c>
    </row>
    <row r="2972" spans="1:3" x14ac:dyDescent="0.25">
      <c r="A2972" s="321">
        <v>3479031</v>
      </c>
      <c r="B2972" s="320" t="s">
        <v>4487</v>
      </c>
      <c r="C2972" s="321">
        <v>3479031</v>
      </c>
    </row>
    <row r="2973" spans="1:3" x14ac:dyDescent="0.25">
      <c r="A2973" s="321">
        <v>3479032</v>
      </c>
      <c r="B2973" s="320" t="s">
        <v>4488</v>
      </c>
      <c r="C2973" s="321">
        <v>3479032</v>
      </c>
    </row>
    <row r="2974" spans="1:3" x14ac:dyDescent="0.25">
      <c r="A2974" s="321">
        <v>3479033</v>
      </c>
      <c r="B2974" s="320" t="s">
        <v>4489</v>
      </c>
      <c r="C2974" s="321">
        <v>3479033</v>
      </c>
    </row>
    <row r="2975" spans="1:3" x14ac:dyDescent="0.25">
      <c r="A2975" s="321">
        <v>3479096</v>
      </c>
      <c r="B2975" s="320" t="s">
        <v>4490</v>
      </c>
      <c r="C2975" s="321">
        <v>3479096</v>
      </c>
    </row>
    <row r="2976" spans="1:3" x14ac:dyDescent="0.25">
      <c r="A2976" s="321">
        <v>3479097</v>
      </c>
      <c r="B2976" s="320" t="s">
        <v>4491</v>
      </c>
      <c r="C2976" s="321">
        <v>3479097</v>
      </c>
    </row>
    <row r="2977" spans="1:3" x14ac:dyDescent="0.25">
      <c r="A2977" s="321">
        <v>3479098</v>
      </c>
      <c r="B2977" s="320" t="s">
        <v>4492</v>
      </c>
      <c r="C2977" s="321">
        <v>3479098</v>
      </c>
    </row>
    <row r="2978" spans="1:3" x14ac:dyDescent="0.25">
      <c r="A2978" s="321">
        <v>3479099</v>
      </c>
      <c r="B2978" s="320" t="s">
        <v>4493</v>
      </c>
      <c r="C2978" s="321">
        <v>3479099</v>
      </c>
    </row>
    <row r="2979" spans="1:3" x14ac:dyDescent="0.25">
      <c r="A2979" s="321">
        <v>3480001</v>
      </c>
      <c r="B2979" s="320" t="s">
        <v>4494</v>
      </c>
      <c r="C2979" s="321">
        <v>3480001</v>
      </c>
    </row>
    <row r="2980" spans="1:3" x14ac:dyDescent="0.25">
      <c r="A2980" s="321">
        <v>3480002</v>
      </c>
      <c r="B2980" s="320" t="s">
        <v>4495</v>
      </c>
      <c r="C2980" s="321">
        <v>3480002</v>
      </c>
    </row>
    <row r="2981" spans="1:3" ht="22.5" x14ac:dyDescent="0.25">
      <c r="A2981" s="321">
        <v>3480003</v>
      </c>
      <c r="B2981" s="320" t="s">
        <v>4496</v>
      </c>
      <c r="C2981" s="321">
        <v>3480003</v>
      </c>
    </row>
    <row r="2982" spans="1:3" x14ac:dyDescent="0.25">
      <c r="A2982" s="321">
        <v>3480004</v>
      </c>
      <c r="B2982" s="320" t="s">
        <v>4497</v>
      </c>
      <c r="C2982" s="321">
        <v>3480004</v>
      </c>
    </row>
    <row r="2983" spans="1:3" x14ac:dyDescent="0.25">
      <c r="A2983" s="321">
        <v>3480005</v>
      </c>
      <c r="B2983" s="320" t="s">
        <v>4498</v>
      </c>
      <c r="C2983" s="321">
        <v>3480005</v>
      </c>
    </row>
    <row r="2984" spans="1:3" x14ac:dyDescent="0.25">
      <c r="A2984" s="321">
        <v>3511001</v>
      </c>
      <c r="B2984" s="320" t="s">
        <v>4499</v>
      </c>
      <c r="C2984" s="321">
        <v>3511001</v>
      </c>
    </row>
    <row r="2985" spans="1:3" x14ac:dyDescent="0.25">
      <c r="A2985" s="321">
        <v>3511002</v>
      </c>
      <c r="B2985" s="320" t="s">
        <v>4500</v>
      </c>
      <c r="C2985" s="321">
        <v>3511002</v>
      </c>
    </row>
    <row r="2986" spans="1:3" x14ac:dyDescent="0.25">
      <c r="A2986" s="321">
        <v>3511003</v>
      </c>
      <c r="B2986" s="320" t="s">
        <v>4501</v>
      </c>
      <c r="C2986" s="321">
        <v>3511003</v>
      </c>
    </row>
    <row r="2987" spans="1:3" x14ac:dyDescent="0.25">
      <c r="A2987" s="321">
        <v>3511004</v>
      </c>
      <c r="B2987" s="320" t="s">
        <v>4502</v>
      </c>
      <c r="C2987" s="321">
        <v>3511004</v>
      </c>
    </row>
    <row r="2988" spans="1:3" x14ac:dyDescent="0.25">
      <c r="A2988" s="321">
        <v>3511005</v>
      </c>
      <c r="B2988" s="320" t="s">
        <v>4503</v>
      </c>
      <c r="C2988" s="321">
        <v>3511005</v>
      </c>
    </row>
    <row r="2989" spans="1:3" x14ac:dyDescent="0.25">
      <c r="A2989" s="321">
        <v>3511006</v>
      </c>
      <c r="B2989" s="320" t="s">
        <v>4504</v>
      </c>
      <c r="C2989" s="321">
        <v>3511006</v>
      </c>
    </row>
    <row r="2990" spans="1:3" ht="22.5" x14ac:dyDescent="0.25">
      <c r="A2990" s="321">
        <v>3511007</v>
      </c>
      <c r="B2990" s="320" t="s">
        <v>4505</v>
      </c>
      <c r="C2990" s="321">
        <v>3511007</v>
      </c>
    </row>
    <row r="2991" spans="1:3" x14ac:dyDescent="0.25">
      <c r="A2991" s="321">
        <v>3511008</v>
      </c>
      <c r="B2991" s="320" t="s">
        <v>4506</v>
      </c>
      <c r="C2991" s="321">
        <v>3511008</v>
      </c>
    </row>
    <row r="2992" spans="1:3" x14ac:dyDescent="0.25">
      <c r="A2992" s="321">
        <v>3511009</v>
      </c>
      <c r="B2992" s="320" t="s">
        <v>4507</v>
      </c>
      <c r="C2992" s="321">
        <v>3511009</v>
      </c>
    </row>
    <row r="2993" spans="1:3" x14ac:dyDescent="0.25">
      <c r="A2993" s="321">
        <v>3511010</v>
      </c>
      <c r="B2993" s="320" t="s">
        <v>4508</v>
      </c>
      <c r="C2993" s="321">
        <v>3511010</v>
      </c>
    </row>
    <row r="2994" spans="1:3" x14ac:dyDescent="0.25">
      <c r="A2994" s="321">
        <v>3511011</v>
      </c>
      <c r="B2994" s="320" t="s">
        <v>4509</v>
      </c>
      <c r="C2994" s="321">
        <v>3511011</v>
      </c>
    </row>
    <row r="2995" spans="1:3" x14ac:dyDescent="0.25">
      <c r="A2995" s="321">
        <v>3511012</v>
      </c>
      <c r="B2995" s="320" t="s">
        <v>4510</v>
      </c>
      <c r="C2995" s="321">
        <v>3511012</v>
      </c>
    </row>
    <row r="2996" spans="1:3" x14ac:dyDescent="0.25">
      <c r="A2996" s="321">
        <v>3511013</v>
      </c>
      <c r="B2996" s="320" t="s">
        <v>4511</v>
      </c>
      <c r="C2996" s="321">
        <v>3511013</v>
      </c>
    </row>
    <row r="2997" spans="1:3" x14ac:dyDescent="0.25">
      <c r="A2997" s="321">
        <v>3511014</v>
      </c>
      <c r="B2997" s="320" t="s">
        <v>4512</v>
      </c>
      <c r="C2997" s="321">
        <v>3511014</v>
      </c>
    </row>
    <row r="2998" spans="1:3" x14ac:dyDescent="0.25">
      <c r="A2998" s="321">
        <v>3511015</v>
      </c>
      <c r="B2998" s="320" t="s">
        <v>4513</v>
      </c>
      <c r="C2998" s="321">
        <v>3511015</v>
      </c>
    </row>
    <row r="2999" spans="1:3" x14ac:dyDescent="0.25">
      <c r="A2999" s="321">
        <v>3511016</v>
      </c>
      <c r="B2999" s="320" t="s">
        <v>4514</v>
      </c>
      <c r="C2999" s="321">
        <v>3511016</v>
      </c>
    </row>
    <row r="3000" spans="1:3" x14ac:dyDescent="0.25">
      <c r="A3000" s="321">
        <v>3511017</v>
      </c>
      <c r="B3000" s="320" t="s">
        <v>4515</v>
      </c>
      <c r="C3000" s="321">
        <v>3511017</v>
      </c>
    </row>
    <row r="3001" spans="1:3" x14ac:dyDescent="0.25">
      <c r="A3001" s="321">
        <v>3511018</v>
      </c>
      <c r="B3001" s="320" t="s">
        <v>4516</v>
      </c>
      <c r="C3001" s="321">
        <v>3511018</v>
      </c>
    </row>
    <row r="3002" spans="1:3" x14ac:dyDescent="0.25">
      <c r="A3002" s="321">
        <v>3511019</v>
      </c>
      <c r="B3002" s="320" t="s">
        <v>4517</v>
      </c>
      <c r="C3002" s="321">
        <v>3511019</v>
      </c>
    </row>
    <row r="3003" spans="1:3" x14ac:dyDescent="0.25">
      <c r="A3003" s="321">
        <v>3511020</v>
      </c>
      <c r="B3003" s="320" t="s">
        <v>4518</v>
      </c>
      <c r="C3003" s="321">
        <v>3511020</v>
      </c>
    </row>
    <row r="3004" spans="1:3" x14ac:dyDescent="0.25">
      <c r="A3004" s="321">
        <v>3511021</v>
      </c>
      <c r="B3004" s="320" t="s">
        <v>4519</v>
      </c>
      <c r="C3004" s="321">
        <v>3511021</v>
      </c>
    </row>
    <row r="3005" spans="1:3" x14ac:dyDescent="0.25">
      <c r="A3005" s="321">
        <v>3511022</v>
      </c>
      <c r="B3005" s="320" t="s">
        <v>4520</v>
      </c>
      <c r="C3005" s="321">
        <v>3511022</v>
      </c>
    </row>
    <row r="3006" spans="1:3" x14ac:dyDescent="0.25">
      <c r="A3006" s="321">
        <v>3511023</v>
      </c>
      <c r="B3006" s="320" t="s">
        <v>4521</v>
      </c>
      <c r="C3006" s="321">
        <v>3511023</v>
      </c>
    </row>
    <row r="3007" spans="1:3" x14ac:dyDescent="0.25">
      <c r="A3007" s="321">
        <v>3511024</v>
      </c>
      <c r="B3007" s="320" t="s">
        <v>4522</v>
      </c>
      <c r="C3007" s="321">
        <v>3511024</v>
      </c>
    </row>
    <row r="3008" spans="1:3" x14ac:dyDescent="0.25">
      <c r="A3008" s="321">
        <v>3511025</v>
      </c>
      <c r="B3008" s="320" t="s">
        <v>4523</v>
      </c>
      <c r="C3008" s="321">
        <v>3511025</v>
      </c>
    </row>
    <row r="3009" spans="1:3" x14ac:dyDescent="0.25">
      <c r="A3009" s="321">
        <v>3511026</v>
      </c>
      <c r="B3009" s="320" t="s">
        <v>4524</v>
      </c>
      <c r="C3009" s="321">
        <v>3511026</v>
      </c>
    </row>
    <row r="3010" spans="1:3" x14ac:dyDescent="0.25">
      <c r="A3010" s="321">
        <v>3511027</v>
      </c>
      <c r="B3010" s="320" t="s">
        <v>4525</v>
      </c>
      <c r="C3010" s="321">
        <v>3511027</v>
      </c>
    </row>
    <row r="3011" spans="1:3" ht="22.5" x14ac:dyDescent="0.25">
      <c r="A3011" s="321">
        <v>3511028</v>
      </c>
      <c r="B3011" s="320" t="s">
        <v>4526</v>
      </c>
      <c r="C3011" s="321">
        <v>3511028</v>
      </c>
    </row>
    <row r="3012" spans="1:3" x14ac:dyDescent="0.25">
      <c r="A3012" s="321">
        <v>3511029</v>
      </c>
      <c r="B3012" s="320" t="s">
        <v>4527</v>
      </c>
      <c r="C3012" s="321">
        <v>3511029</v>
      </c>
    </row>
    <row r="3013" spans="1:3" x14ac:dyDescent="0.25">
      <c r="A3013" s="321">
        <v>3511030</v>
      </c>
      <c r="B3013" s="320" t="s">
        <v>4528</v>
      </c>
      <c r="C3013" s="321">
        <v>3511030</v>
      </c>
    </row>
    <row r="3014" spans="1:3" x14ac:dyDescent="0.25">
      <c r="A3014" s="321">
        <v>3511031</v>
      </c>
      <c r="B3014" s="320" t="s">
        <v>4529</v>
      </c>
      <c r="C3014" s="321">
        <v>3511031</v>
      </c>
    </row>
    <row r="3015" spans="1:3" x14ac:dyDescent="0.25">
      <c r="A3015" s="321">
        <v>3511032</v>
      </c>
      <c r="B3015" s="320" t="s">
        <v>4530</v>
      </c>
      <c r="C3015" s="321">
        <v>3511032</v>
      </c>
    </row>
    <row r="3016" spans="1:3" x14ac:dyDescent="0.25">
      <c r="A3016" s="321">
        <v>3511033</v>
      </c>
      <c r="B3016" s="320" t="s">
        <v>4531</v>
      </c>
      <c r="C3016" s="321">
        <v>3511033</v>
      </c>
    </row>
    <row r="3017" spans="1:3" x14ac:dyDescent="0.25">
      <c r="A3017" s="321">
        <v>3511034</v>
      </c>
      <c r="B3017" s="320" t="s">
        <v>4532</v>
      </c>
      <c r="C3017" s="321">
        <v>3511034</v>
      </c>
    </row>
    <row r="3018" spans="1:3" x14ac:dyDescent="0.25">
      <c r="A3018" s="321">
        <v>3511035</v>
      </c>
      <c r="B3018" s="320" t="s">
        <v>4533</v>
      </c>
      <c r="C3018" s="321">
        <v>3511035</v>
      </c>
    </row>
    <row r="3019" spans="1:3" x14ac:dyDescent="0.25">
      <c r="A3019" s="321">
        <v>3511036</v>
      </c>
      <c r="B3019" s="320" t="s">
        <v>4534</v>
      </c>
      <c r="C3019" s="321">
        <v>3511036</v>
      </c>
    </row>
    <row r="3020" spans="1:3" x14ac:dyDescent="0.25">
      <c r="A3020" s="321">
        <v>3511037</v>
      </c>
      <c r="B3020" s="320" t="s">
        <v>4535</v>
      </c>
      <c r="C3020" s="321">
        <v>3511037</v>
      </c>
    </row>
    <row r="3021" spans="1:3" x14ac:dyDescent="0.25">
      <c r="A3021" s="321">
        <v>3511038</v>
      </c>
      <c r="B3021" s="320" t="s">
        <v>4536</v>
      </c>
      <c r="C3021" s="321">
        <v>3511038</v>
      </c>
    </row>
    <row r="3022" spans="1:3" x14ac:dyDescent="0.25">
      <c r="A3022" s="321">
        <v>3512001</v>
      </c>
      <c r="B3022" s="320" t="s">
        <v>4537</v>
      </c>
      <c r="C3022" s="321">
        <v>3512001</v>
      </c>
    </row>
    <row r="3023" spans="1:3" x14ac:dyDescent="0.25">
      <c r="A3023" s="321">
        <v>3512002</v>
      </c>
      <c r="B3023" s="320" t="s">
        <v>4538</v>
      </c>
      <c r="C3023" s="321">
        <v>3512002</v>
      </c>
    </row>
    <row r="3024" spans="1:3" x14ac:dyDescent="0.25">
      <c r="A3024" s="321">
        <v>3512003</v>
      </c>
      <c r="B3024" s="320" t="s">
        <v>4539</v>
      </c>
      <c r="C3024" s="321">
        <v>3512003</v>
      </c>
    </row>
    <row r="3025" spans="1:3" x14ac:dyDescent="0.25">
      <c r="A3025" s="321">
        <v>3513001</v>
      </c>
      <c r="B3025" s="320" t="s">
        <v>4540</v>
      </c>
      <c r="C3025" s="321">
        <v>3513001</v>
      </c>
    </row>
    <row r="3026" spans="1:3" x14ac:dyDescent="0.25">
      <c r="A3026" s="321">
        <v>3513002</v>
      </c>
      <c r="B3026" s="320" t="s">
        <v>4541</v>
      </c>
      <c r="C3026" s="321">
        <v>3513002</v>
      </c>
    </row>
    <row r="3027" spans="1:3" x14ac:dyDescent="0.25">
      <c r="A3027" s="321">
        <v>3513003</v>
      </c>
      <c r="B3027" s="320" t="s">
        <v>4542</v>
      </c>
      <c r="C3027" s="321">
        <v>3513003</v>
      </c>
    </row>
    <row r="3028" spans="1:3" x14ac:dyDescent="0.25">
      <c r="A3028" s="321">
        <v>3513004</v>
      </c>
      <c r="B3028" s="320" t="s">
        <v>4543</v>
      </c>
      <c r="C3028" s="321">
        <v>3513004</v>
      </c>
    </row>
    <row r="3029" spans="1:3" x14ac:dyDescent="0.25">
      <c r="A3029" s="321">
        <v>3513005</v>
      </c>
      <c r="B3029" s="320" t="s">
        <v>4544</v>
      </c>
      <c r="C3029" s="321">
        <v>3513005</v>
      </c>
    </row>
    <row r="3030" spans="1:3" x14ac:dyDescent="0.25">
      <c r="A3030" s="321">
        <v>3513006</v>
      </c>
      <c r="B3030" s="320" t="s">
        <v>4545</v>
      </c>
      <c r="C3030" s="321">
        <v>3513006</v>
      </c>
    </row>
    <row r="3031" spans="1:3" x14ac:dyDescent="0.25">
      <c r="A3031" s="321">
        <v>3513007</v>
      </c>
      <c r="B3031" s="320" t="s">
        <v>4546</v>
      </c>
      <c r="C3031" s="321">
        <v>3513007</v>
      </c>
    </row>
    <row r="3032" spans="1:3" x14ac:dyDescent="0.25">
      <c r="A3032" s="321">
        <v>3513008</v>
      </c>
      <c r="B3032" s="320" t="s">
        <v>4547</v>
      </c>
      <c r="C3032" s="321">
        <v>3513008</v>
      </c>
    </row>
    <row r="3033" spans="1:3" x14ac:dyDescent="0.25">
      <c r="A3033" s="321">
        <v>3514001</v>
      </c>
      <c r="B3033" s="320" t="s">
        <v>4548</v>
      </c>
      <c r="C3033" s="321">
        <v>3514001</v>
      </c>
    </row>
    <row r="3034" spans="1:3" x14ac:dyDescent="0.25">
      <c r="A3034" s="321">
        <v>3514002</v>
      </c>
      <c r="B3034" s="320" t="s">
        <v>4549</v>
      </c>
      <c r="C3034" s="321">
        <v>3514002</v>
      </c>
    </row>
    <row r="3035" spans="1:3" x14ac:dyDescent="0.25">
      <c r="A3035" s="321">
        <v>3514003</v>
      </c>
      <c r="B3035" s="320" t="s">
        <v>4550</v>
      </c>
      <c r="C3035" s="321">
        <v>3514003</v>
      </c>
    </row>
    <row r="3036" spans="1:3" x14ac:dyDescent="0.25">
      <c r="A3036" s="321">
        <v>3514004</v>
      </c>
      <c r="B3036" s="320" t="s">
        <v>4551</v>
      </c>
      <c r="C3036" s="321">
        <v>3514004</v>
      </c>
    </row>
    <row r="3037" spans="1:3" x14ac:dyDescent="0.25">
      <c r="A3037" s="321">
        <v>3514005</v>
      </c>
      <c r="B3037" s="320" t="s">
        <v>4552</v>
      </c>
      <c r="C3037" s="321">
        <v>3514005</v>
      </c>
    </row>
    <row r="3038" spans="1:3" x14ac:dyDescent="0.25">
      <c r="A3038" s="321">
        <v>3514006</v>
      </c>
      <c r="B3038" s="320" t="s">
        <v>4553</v>
      </c>
      <c r="C3038" s="321">
        <v>3514006</v>
      </c>
    </row>
    <row r="3039" spans="1:3" x14ac:dyDescent="0.25">
      <c r="A3039" s="321">
        <v>3514007</v>
      </c>
      <c r="B3039" s="320" t="s">
        <v>4554</v>
      </c>
      <c r="C3039" s="321">
        <v>3514007</v>
      </c>
    </row>
    <row r="3040" spans="1:3" x14ac:dyDescent="0.25">
      <c r="A3040" s="321">
        <v>3514008</v>
      </c>
      <c r="B3040" s="320" t="s">
        <v>4555</v>
      </c>
      <c r="C3040" s="321">
        <v>3514008</v>
      </c>
    </row>
    <row r="3041" spans="1:3" x14ac:dyDescent="0.25">
      <c r="A3041" s="321">
        <v>3514009</v>
      </c>
      <c r="B3041" s="320" t="s">
        <v>4556</v>
      </c>
      <c r="C3041" s="321">
        <v>3514009</v>
      </c>
    </row>
    <row r="3042" spans="1:3" x14ac:dyDescent="0.25">
      <c r="A3042" s="321">
        <v>3521001</v>
      </c>
      <c r="B3042" s="320" t="s">
        <v>4557</v>
      </c>
      <c r="C3042" s="321">
        <v>3521001</v>
      </c>
    </row>
    <row r="3043" spans="1:3" x14ac:dyDescent="0.25">
      <c r="A3043" s="321">
        <v>3521002</v>
      </c>
      <c r="B3043" s="320" t="s">
        <v>4558</v>
      </c>
      <c r="C3043" s="321">
        <v>3521002</v>
      </c>
    </row>
    <row r="3044" spans="1:3" x14ac:dyDescent="0.25">
      <c r="A3044" s="321">
        <v>3521003</v>
      </c>
      <c r="B3044" s="320" t="s">
        <v>4559</v>
      </c>
      <c r="C3044" s="321">
        <v>3521003</v>
      </c>
    </row>
    <row r="3045" spans="1:3" x14ac:dyDescent="0.25">
      <c r="A3045" s="321">
        <v>3522001</v>
      </c>
      <c r="B3045" s="320" t="s">
        <v>4560</v>
      </c>
      <c r="C3045" s="321">
        <v>3522001</v>
      </c>
    </row>
    <row r="3046" spans="1:3" x14ac:dyDescent="0.25">
      <c r="A3046" s="321">
        <v>3522002</v>
      </c>
      <c r="B3046" s="320" t="s">
        <v>4561</v>
      </c>
      <c r="C3046" s="321">
        <v>3522002</v>
      </c>
    </row>
    <row r="3047" spans="1:3" x14ac:dyDescent="0.25">
      <c r="A3047" s="321">
        <v>3522003</v>
      </c>
      <c r="B3047" s="320" t="s">
        <v>4562</v>
      </c>
      <c r="C3047" s="321">
        <v>3522003</v>
      </c>
    </row>
    <row r="3048" spans="1:3" x14ac:dyDescent="0.25">
      <c r="A3048" s="321">
        <v>3522004</v>
      </c>
      <c r="B3048" s="320" t="s">
        <v>4563</v>
      </c>
      <c r="C3048" s="321">
        <v>3522004</v>
      </c>
    </row>
    <row r="3049" spans="1:3" x14ac:dyDescent="0.25">
      <c r="A3049" s="321">
        <v>3522005</v>
      </c>
      <c r="B3049" s="320" t="s">
        <v>4564</v>
      </c>
      <c r="C3049" s="321">
        <v>3522005</v>
      </c>
    </row>
    <row r="3050" spans="1:3" x14ac:dyDescent="0.25">
      <c r="A3050" s="321">
        <v>3522006</v>
      </c>
      <c r="B3050" s="320" t="s">
        <v>4565</v>
      </c>
      <c r="C3050" s="321">
        <v>3522006</v>
      </c>
    </row>
    <row r="3051" spans="1:3" x14ac:dyDescent="0.25">
      <c r="A3051" s="321">
        <v>3522007</v>
      </c>
      <c r="B3051" s="320" t="s">
        <v>4566</v>
      </c>
      <c r="C3051" s="321">
        <v>3522007</v>
      </c>
    </row>
    <row r="3052" spans="1:3" x14ac:dyDescent="0.25">
      <c r="A3052" s="321">
        <v>3522008</v>
      </c>
      <c r="B3052" s="320" t="s">
        <v>4567</v>
      </c>
      <c r="C3052" s="321">
        <v>3522008</v>
      </c>
    </row>
    <row r="3053" spans="1:3" x14ac:dyDescent="0.25">
      <c r="A3053" s="321">
        <v>3522009</v>
      </c>
      <c r="B3053" s="320" t="s">
        <v>4568</v>
      </c>
      <c r="C3053" s="321">
        <v>3522009</v>
      </c>
    </row>
    <row r="3054" spans="1:3" x14ac:dyDescent="0.25">
      <c r="A3054" s="321">
        <v>3522010</v>
      </c>
      <c r="B3054" s="320" t="s">
        <v>4569</v>
      </c>
      <c r="C3054" s="321">
        <v>3522010</v>
      </c>
    </row>
    <row r="3055" spans="1:3" x14ac:dyDescent="0.25">
      <c r="A3055" s="321">
        <v>3522011</v>
      </c>
      <c r="B3055" s="320" t="s">
        <v>4570</v>
      </c>
      <c r="C3055" s="321">
        <v>3522011</v>
      </c>
    </row>
    <row r="3056" spans="1:3" x14ac:dyDescent="0.25">
      <c r="A3056" s="321">
        <v>3522012</v>
      </c>
      <c r="B3056" s="320" t="s">
        <v>4571</v>
      </c>
      <c r="C3056" s="321">
        <v>3522012</v>
      </c>
    </row>
    <row r="3057" spans="1:3" x14ac:dyDescent="0.25">
      <c r="A3057" s="321">
        <v>3522013</v>
      </c>
      <c r="B3057" s="320" t="s">
        <v>4572</v>
      </c>
      <c r="C3057" s="321">
        <v>3522013</v>
      </c>
    </row>
    <row r="3058" spans="1:3" x14ac:dyDescent="0.25">
      <c r="A3058" s="321">
        <v>3522014</v>
      </c>
      <c r="B3058" s="320" t="s">
        <v>4573</v>
      </c>
      <c r="C3058" s="321">
        <v>3522014</v>
      </c>
    </row>
    <row r="3059" spans="1:3" x14ac:dyDescent="0.25">
      <c r="A3059" s="321">
        <v>3522015</v>
      </c>
      <c r="B3059" s="320" t="s">
        <v>4574</v>
      </c>
      <c r="C3059" s="321">
        <v>3522015</v>
      </c>
    </row>
    <row r="3060" spans="1:3" x14ac:dyDescent="0.25">
      <c r="A3060" s="321">
        <v>3522016</v>
      </c>
      <c r="B3060" s="320" t="s">
        <v>4575</v>
      </c>
      <c r="C3060" s="321">
        <v>3522016</v>
      </c>
    </row>
    <row r="3061" spans="1:3" x14ac:dyDescent="0.25">
      <c r="A3061" s="321">
        <v>3523001</v>
      </c>
      <c r="B3061" s="320" t="s">
        <v>4576</v>
      </c>
      <c r="C3061" s="321">
        <v>3523001</v>
      </c>
    </row>
    <row r="3062" spans="1:3" x14ac:dyDescent="0.25">
      <c r="A3062" s="321">
        <v>3523002</v>
      </c>
      <c r="B3062" s="320" t="s">
        <v>4577</v>
      </c>
      <c r="C3062" s="321">
        <v>3523002</v>
      </c>
    </row>
    <row r="3063" spans="1:3" x14ac:dyDescent="0.25">
      <c r="A3063" s="321">
        <v>3523003</v>
      </c>
      <c r="B3063" s="320" t="s">
        <v>4578</v>
      </c>
      <c r="C3063" s="321">
        <v>3523003</v>
      </c>
    </row>
    <row r="3064" spans="1:3" x14ac:dyDescent="0.25">
      <c r="A3064" s="321">
        <v>3523004</v>
      </c>
      <c r="B3064" s="320" t="s">
        <v>4579</v>
      </c>
      <c r="C3064" s="321">
        <v>3523004</v>
      </c>
    </row>
    <row r="3065" spans="1:3" x14ac:dyDescent="0.25">
      <c r="A3065" s="321">
        <v>3523005</v>
      </c>
      <c r="B3065" s="320" t="s">
        <v>4580</v>
      </c>
      <c r="C3065" s="321">
        <v>3523005</v>
      </c>
    </row>
    <row r="3066" spans="1:3" x14ac:dyDescent="0.25">
      <c r="A3066" s="321">
        <v>3523006</v>
      </c>
      <c r="B3066" s="320" t="s">
        <v>4581</v>
      </c>
      <c r="C3066" s="321">
        <v>3523006</v>
      </c>
    </row>
    <row r="3067" spans="1:3" x14ac:dyDescent="0.25">
      <c r="A3067" s="321">
        <v>3523007</v>
      </c>
      <c r="B3067" s="320" t="s">
        <v>4582</v>
      </c>
      <c r="C3067" s="321">
        <v>3523007</v>
      </c>
    </row>
    <row r="3068" spans="1:3" x14ac:dyDescent="0.25">
      <c r="A3068" s="321">
        <v>3523008</v>
      </c>
      <c r="B3068" s="320" t="s">
        <v>4583</v>
      </c>
      <c r="C3068" s="321">
        <v>3523008</v>
      </c>
    </row>
    <row r="3069" spans="1:3" x14ac:dyDescent="0.25">
      <c r="A3069" s="321">
        <v>3523009</v>
      </c>
      <c r="B3069" s="320" t="s">
        <v>4584</v>
      </c>
      <c r="C3069" s="321">
        <v>3523009</v>
      </c>
    </row>
    <row r="3070" spans="1:3" x14ac:dyDescent="0.25">
      <c r="A3070" s="321">
        <v>3523010</v>
      </c>
      <c r="B3070" s="320" t="s">
        <v>4585</v>
      </c>
      <c r="C3070" s="321">
        <v>3523010</v>
      </c>
    </row>
    <row r="3071" spans="1:3" x14ac:dyDescent="0.25">
      <c r="A3071" s="321">
        <v>3523011</v>
      </c>
      <c r="B3071" s="320" t="s">
        <v>4586</v>
      </c>
      <c r="C3071" s="321">
        <v>3523011</v>
      </c>
    </row>
    <row r="3072" spans="1:3" x14ac:dyDescent="0.25">
      <c r="A3072" s="321">
        <v>3523012</v>
      </c>
      <c r="B3072" s="320" t="s">
        <v>4587</v>
      </c>
      <c r="C3072" s="321">
        <v>3523012</v>
      </c>
    </row>
    <row r="3073" spans="1:3" x14ac:dyDescent="0.25">
      <c r="A3073" s="321">
        <v>3523013</v>
      </c>
      <c r="B3073" s="320" t="s">
        <v>4588</v>
      </c>
      <c r="C3073" s="321">
        <v>3523013</v>
      </c>
    </row>
    <row r="3074" spans="1:3" x14ac:dyDescent="0.25">
      <c r="A3074" s="321">
        <v>3523014</v>
      </c>
      <c r="B3074" s="320" t="s">
        <v>4589</v>
      </c>
      <c r="C3074" s="321">
        <v>3523014</v>
      </c>
    </row>
    <row r="3075" spans="1:3" x14ac:dyDescent="0.25">
      <c r="A3075" s="321">
        <v>3523015</v>
      </c>
      <c r="B3075" s="320" t="s">
        <v>4590</v>
      </c>
      <c r="C3075" s="321">
        <v>3523015</v>
      </c>
    </row>
    <row r="3076" spans="1:3" x14ac:dyDescent="0.25">
      <c r="A3076" s="321">
        <v>3523016</v>
      </c>
      <c r="B3076" s="320" t="s">
        <v>4591</v>
      </c>
      <c r="C3076" s="321">
        <v>3523016</v>
      </c>
    </row>
    <row r="3077" spans="1:3" x14ac:dyDescent="0.25">
      <c r="A3077" s="321">
        <v>3523017</v>
      </c>
      <c r="B3077" s="320" t="s">
        <v>4592</v>
      </c>
      <c r="C3077" s="321">
        <v>3523017</v>
      </c>
    </row>
    <row r="3078" spans="1:3" x14ac:dyDescent="0.25">
      <c r="A3078" s="321">
        <v>3523018</v>
      </c>
      <c r="B3078" s="320" t="s">
        <v>4593</v>
      </c>
      <c r="C3078" s="321">
        <v>3523018</v>
      </c>
    </row>
    <row r="3079" spans="1:3" x14ac:dyDescent="0.25">
      <c r="A3079" s="321">
        <v>3523019</v>
      </c>
      <c r="B3079" s="320" t="s">
        <v>4594</v>
      </c>
      <c r="C3079" s="321">
        <v>3523019</v>
      </c>
    </row>
    <row r="3080" spans="1:3" x14ac:dyDescent="0.25">
      <c r="A3080" s="321">
        <v>3523020</v>
      </c>
      <c r="B3080" s="320" t="s">
        <v>4595</v>
      </c>
      <c r="C3080" s="321">
        <v>3523020</v>
      </c>
    </row>
    <row r="3081" spans="1:3" x14ac:dyDescent="0.25">
      <c r="A3081" s="321">
        <v>3523099</v>
      </c>
      <c r="B3081" s="320" t="s">
        <v>4596</v>
      </c>
      <c r="C3081" s="321">
        <v>3523099</v>
      </c>
    </row>
    <row r="3082" spans="1:3" ht="22.5" x14ac:dyDescent="0.25">
      <c r="A3082" s="321">
        <v>35240</v>
      </c>
      <c r="B3082" s="320" t="s">
        <v>4597</v>
      </c>
      <c r="C3082" s="321">
        <v>35240</v>
      </c>
    </row>
    <row r="3083" spans="1:3" x14ac:dyDescent="0.25">
      <c r="A3083" s="321">
        <v>3525001</v>
      </c>
      <c r="B3083" s="320" t="s">
        <v>4598</v>
      </c>
      <c r="C3083" s="321">
        <v>3525001</v>
      </c>
    </row>
    <row r="3084" spans="1:3" x14ac:dyDescent="0.25">
      <c r="A3084" s="321">
        <v>3525002</v>
      </c>
      <c r="B3084" s="320" t="s">
        <v>4599</v>
      </c>
      <c r="C3084" s="321">
        <v>3525002</v>
      </c>
    </row>
    <row r="3085" spans="1:3" x14ac:dyDescent="0.25">
      <c r="A3085" s="321">
        <v>3525003</v>
      </c>
      <c r="B3085" s="320" t="s">
        <v>4600</v>
      </c>
      <c r="C3085" s="321">
        <v>3525003</v>
      </c>
    </row>
    <row r="3086" spans="1:3" x14ac:dyDescent="0.25">
      <c r="A3086" s="321">
        <v>3525004</v>
      </c>
      <c r="B3086" s="320" t="s">
        <v>4601</v>
      </c>
      <c r="C3086" s="321">
        <v>3525004</v>
      </c>
    </row>
    <row r="3087" spans="1:3" x14ac:dyDescent="0.25">
      <c r="A3087" s="321">
        <v>3525005</v>
      </c>
      <c r="B3087" s="320" t="s">
        <v>4602</v>
      </c>
      <c r="C3087" s="321">
        <v>3525005</v>
      </c>
    </row>
    <row r="3088" spans="1:3" x14ac:dyDescent="0.25">
      <c r="A3088" s="321">
        <v>3525006</v>
      </c>
      <c r="B3088" s="320" t="s">
        <v>4603</v>
      </c>
      <c r="C3088" s="321">
        <v>3525006</v>
      </c>
    </row>
    <row r="3089" spans="1:3" x14ac:dyDescent="0.25">
      <c r="A3089" s="321">
        <v>3525007</v>
      </c>
      <c r="B3089" s="320" t="s">
        <v>4604</v>
      </c>
      <c r="C3089" s="321">
        <v>3525007</v>
      </c>
    </row>
    <row r="3090" spans="1:3" x14ac:dyDescent="0.25">
      <c r="A3090" s="321">
        <v>3525008</v>
      </c>
      <c r="B3090" s="320" t="s">
        <v>4605</v>
      </c>
      <c r="C3090" s="321">
        <v>3525008</v>
      </c>
    </row>
    <row r="3091" spans="1:3" x14ac:dyDescent="0.25">
      <c r="A3091" s="321">
        <v>3525009</v>
      </c>
      <c r="B3091" s="320" t="s">
        <v>4606</v>
      </c>
      <c r="C3091" s="321">
        <v>3525009</v>
      </c>
    </row>
    <row r="3092" spans="1:3" x14ac:dyDescent="0.25">
      <c r="A3092" s="321">
        <v>3525010</v>
      </c>
      <c r="B3092" s="320" t="s">
        <v>4607</v>
      </c>
      <c r="C3092" s="321">
        <v>3525010</v>
      </c>
    </row>
    <row r="3093" spans="1:3" x14ac:dyDescent="0.25">
      <c r="A3093" s="321">
        <v>3525011</v>
      </c>
      <c r="B3093" s="320" t="s">
        <v>4608</v>
      </c>
      <c r="C3093" s="321">
        <v>3525011</v>
      </c>
    </row>
    <row r="3094" spans="1:3" x14ac:dyDescent="0.25">
      <c r="A3094" s="321">
        <v>3525012</v>
      </c>
      <c r="B3094" s="320" t="s">
        <v>4609</v>
      </c>
      <c r="C3094" s="321">
        <v>3525012</v>
      </c>
    </row>
    <row r="3095" spans="1:3" x14ac:dyDescent="0.25">
      <c r="A3095" s="321">
        <v>3525013</v>
      </c>
      <c r="B3095" s="320" t="s">
        <v>4610</v>
      </c>
      <c r="C3095" s="321">
        <v>3525013</v>
      </c>
    </row>
    <row r="3096" spans="1:3" x14ac:dyDescent="0.25">
      <c r="A3096" s="321">
        <v>3525014</v>
      </c>
      <c r="B3096" s="320" t="s">
        <v>4611</v>
      </c>
      <c r="C3096" s="321">
        <v>3525014</v>
      </c>
    </row>
    <row r="3097" spans="1:3" x14ac:dyDescent="0.25">
      <c r="A3097" s="321">
        <v>3525015</v>
      </c>
      <c r="B3097" s="320" t="s">
        <v>4612</v>
      </c>
      <c r="C3097" s="321">
        <v>3525015</v>
      </c>
    </row>
    <row r="3098" spans="1:3" x14ac:dyDescent="0.25">
      <c r="A3098" s="321">
        <v>3525016</v>
      </c>
      <c r="B3098" s="320" t="s">
        <v>4613</v>
      </c>
      <c r="C3098" s="321">
        <v>3525016</v>
      </c>
    </row>
    <row r="3099" spans="1:3" x14ac:dyDescent="0.25">
      <c r="A3099" s="321">
        <v>3525017</v>
      </c>
      <c r="B3099" s="320" t="s">
        <v>4614</v>
      </c>
      <c r="C3099" s="321">
        <v>3525017</v>
      </c>
    </row>
    <row r="3100" spans="1:3" x14ac:dyDescent="0.25">
      <c r="A3100" s="321">
        <v>3525018</v>
      </c>
      <c r="B3100" s="320" t="s">
        <v>4615</v>
      </c>
      <c r="C3100" s="321">
        <v>3525018</v>
      </c>
    </row>
    <row r="3101" spans="1:3" x14ac:dyDescent="0.25">
      <c r="A3101" s="321">
        <v>3525019</v>
      </c>
      <c r="B3101" s="320" t="s">
        <v>4616</v>
      </c>
      <c r="C3101" s="321">
        <v>3525019</v>
      </c>
    </row>
    <row r="3102" spans="1:3" x14ac:dyDescent="0.25">
      <c r="A3102" s="321">
        <v>3525020</v>
      </c>
      <c r="B3102" s="320" t="s">
        <v>4617</v>
      </c>
      <c r="C3102" s="321">
        <v>3525020</v>
      </c>
    </row>
    <row r="3103" spans="1:3" x14ac:dyDescent="0.25">
      <c r="A3103" s="321">
        <v>3525021</v>
      </c>
      <c r="B3103" s="320" t="s">
        <v>4618</v>
      </c>
      <c r="C3103" s="321">
        <v>3525021</v>
      </c>
    </row>
    <row r="3104" spans="1:3" x14ac:dyDescent="0.25">
      <c r="A3104" s="321">
        <v>3525022</v>
      </c>
      <c r="B3104" s="320" t="s">
        <v>4619</v>
      </c>
      <c r="C3104" s="321">
        <v>3525022</v>
      </c>
    </row>
    <row r="3105" spans="1:3" x14ac:dyDescent="0.25">
      <c r="A3105" s="321">
        <v>3525023</v>
      </c>
      <c r="B3105" s="320" t="s">
        <v>4620</v>
      </c>
      <c r="C3105" s="321">
        <v>3525023</v>
      </c>
    </row>
    <row r="3106" spans="1:3" x14ac:dyDescent="0.25">
      <c r="A3106" s="321">
        <v>3525024</v>
      </c>
      <c r="B3106" s="320" t="s">
        <v>4621</v>
      </c>
      <c r="C3106" s="321">
        <v>3525024</v>
      </c>
    </row>
    <row r="3107" spans="1:3" x14ac:dyDescent="0.25">
      <c r="A3107" s="321">
        <v>3525025</v>
      </c>
      <c r="B3107" s="320" t="s">
        <v>4622</v>
      </c>
      <c r="C3107" s="321">
        <v>3525025</v>
      </c>
    </row>
    <row r="3108" spans="1:3" x14ac:dyDescent="0.25">
      <c r="A3108" s="321">
        <v>3525026</v>
      </c>
      <c r="B3108" s="320" t="s">
        <v>4623</v>
      </c>
      <c r="C3108" s="321">
        <v>3525026</v>
      </c>
    </row>
    <row r="3109" spans="1:3" x14ac:dyDescent="0.25">
      <c r="A3109" s="321">
        <v>3525027</v>
      </c>
      <c r="B3109" s="320" t="s">
        <v>4624</v>
      </c>
      <c r="C3109" s="321">
        <v>3525027</v>
      </c>
    </row>
    <row r="3110" spans="1:3" x14ac:dyDescent="0.25">
      <c r="A3110" s="321">
        <v>3525028</v>
      </c>
      <c r="B3110" s="320" t="s">
        <v>4625</v>
      </c>
      <c r="C3110" s="321">
        <v>3525028</v>
      </c>
    </row>
    <row r="3111" spans="1:3" x14ac:dyDescent="0.25">
      <c r="A3111" s="321">
        <v>3525029</v>
      </c>
      <c r="B3111" s="320" t="s">
        <v>4626</v>
      </c>
      <c r="C3111" s="321">
        <v>3525029</v>
      </c>
    </row>
    <row r="3112" spans="1:3" x14ac:dyDescent="0.25">
      <c r="A3112" s="321">
        <v>3525030</v>
      </c>
      <c r="B3112" s="320" t="s">
        <v>4627</v>
      </c>
      <c r="C3112" s="321">
        <v>3525030</v>
      </c>
    </row>
    <row r="3113" spans="1:3" x14ac:dyDescent="0.25">
      <c r="A3113" s="321">
        <v>3525031</v>
      </c>
      <c r="B3113" s="320" t="s">
        <v>4628</v>
      </c>
      <c r="C3113" s="321">
        <v>3525031</v>
      </c>
    </row>
    <row r="3114" spans="1:3" x14ac:dyDescent="0.25">
      <c r="A3114" s="321">
        <v>3525032</v>
      </c>
      <c r="B3114" s="320" t="s">
        <v>4629</v>
      </c>
      <c r="C3114" s="321">
        <v>3525032</v>
      </c>
    </row>
    <row r="3115" spans="1:3" x14ac:dyDescent="0.25">
      <c r="A3115" s="321">
        <v>3525033</v>
      </c>
      <c r="B3115" s="320" t="s">
        <v>4630</v>
      </c>
      <c r="C3115" s="321">
        <v>3525033</v>
      </c>
    </row>
    <row r="3116" spans="1:3" x14ac:dyDescent="0.25">
      <c r="A3116" s="321">
        <v>3525034</v>
      </c>
      <c r="B3116" s="320" t="s">
        <v>4631</v>
      </c>
      <c r="C3116" s="321">
        <v>3525034</v>
      </c>
    </row>
    <row r="3117" spans="1:3" x14ac:dyDescent="0.25">
      <c r="A3117" s="321">
        <v>3525035</v>
      </c>
      <c r="B3117" s="320" t="s">
        <v>4632</v>
      </c>
      <c r="C3117" s="321">
        <v>3525035</v>
      </c>
    </row>
    <row r="3118" spans="1:3" x14ac:dyDescent="0.25">
      <c r="A3118" s="321">
        <v>3525036</v>
      </c>
      <c r="B3118" s="320" t="s">
        <v>4633</v>
      </c>
      <c r="C3118" s="321">
        <v>3525036</v>
      </c>
    </row>
    <row r="3119" spans="1:3" x14ac:dyDescent="0.25">
      <c r="A3119" s="321">
        <v>3525037</v>
      </c>
      <c r="B3119" s="320" t="s">
        <v>4634</v>
      </c>
      <c r="C3119" s="321">
        <v>3525037</v>
      </c>
    </row>
    <row r="3120" spans="1:3" x14ac:dyDescent="0.25">
      <c r="A3120" s="321">
        <v>3525038</v>
      </c>
      <c r="B3120" s="320" t="s">
        <v>4635</v>
      </c>
      <c r="C3120" s="321">
        <v>3525038</v>
      </c>
    </row>
    <row r="3121" spans="1:3" x14ac:dyDescent="0.25">
      <c r="A3121" s="321">
        <v>3525039</v>
      </c>
      <c r="B3121" s="320" t="s">
        <v>4636</v>
      </c>
      <c r="C3121" s="321">
        <v>3525039</v>
      </c>
    </row>
    <row r="3122" spans="1:3" x14ac:dyDescent="0.25">
      <c r="A3122" s="321">
        <v>3525040</v>
      </c>
      <c r="B3122" s="320" t="s">
        <v>4637</v>
      </c>
      <c r="C3122" s="321">
        <v>3525040</v>
      </c>
    </row>
    <row r="3123" spans="1:3" x14ac:dyDescent="0.25">
      <c r="A3123" s="321">
        <v>3525041</v>
      </c>
      <c r="B3123" s="320" t="s">
        <v>4638</v>
      </c>
      <c r="C3123" s="321">
        <v>3525041</v>
      </c>
    </row>
    <row r="3124" spans="1:3" x14ac:dyDescent="0.25">
      <c r="A3124" s="321">
        <v>3525042</v>
      </c>
      <c r="B3124" s="320" t="s">
        <v>4639</v>
      </c>
      <c r="C3124" s="321">
        <v>3525042</v>
      </c>
    </row>
    <row r="3125" spans="1:3" x14ac:dyDescent="0.25">
      <c r="A3125" s="321">
        <v>3525043</v>
      </c>
      <c r="B3125" s="320" t="s">
        <v>4640</v>
      </c>
      <c r="C3125" s="321">
        <v>3525043</v>
      </c>
    </row>
    <row r="3126" spans="1:3" x14ac:dyDescent="0.25">
      <c r="A3126" s="321">
        <v>3525044</v>
      </c>
      <c r="B3126" s="320" t="s">
        <v>4641</v>
      </c>
      <c r="C3126" s="321">
        <v>3525044</v>
      </c>
    </row>
    <row r="3127" spans="1:3" x14ac:dyDescent="0.25">
      <c r="A3127" s="321">
        <v>3525045</v>
      </c>
      <c r="B3127" s="320" t="s">
        <v>4642</v>
      </c>
      <c r="C3127" s="321">
        <v>3525045</v>
      </c>
    </row>
    <row r="3128" spans="1:3" x14ac:dyDescent="0.25">
      <c r="A3128" s="321">
        <v>3525046</v>
      </c>
      <c r="B3128" s="320" t="s">
        <v>4643</v>
      </c>
      <c r="C3128" s="321">
        <v>3525046</v>
      </c>
    </row>
    <row r="3129" spans="1:3" x14ac:dyDescent="0.25">
      <c r="A3129" s="321">
        <v>3525047</v>
      </c>
      <c r="B3129" s="320" t="s">
        <v>4644</v>
      </c>
      <c r="C3129" s="321">
        <v>3525047</v>
      </c>
    </row>
    <row r="3130" spans="1:3" x14ac:dyDescent="0.25">
      <c r="A3130" s="321">
        <v>3525048</v>
      </c>
      <c r="B3130" s="320" t="s">
        <v>4645</v>
      </c>
      <c r="C3130" s="321">
        <v>3525048</v>
      </c>
    </row>
    <row r="3131" spans="1:3" x14ac:dyDescent="0.25">
      <c r="A3131" s="321">
        <v>3525049</v>
      </c>
      <c r="B3131" s="320" t="s">
        <v>4646</v>
      </c>
      <c r="C3131" s="321">
        <v>3525049</v>
      </c>
    </row>
    <row r="3132" spans="1:3" x14ac:dyDescent="0.25">
      <c r="A3132" s="321">
        <v>3525050</v>
      </c>
      <c r="B3132" s="320" t="s">
        <v>4647</v>
      </c>
      <c r="C3132" s="321">
        <v>3525050</v>
      </c>
    </row>
    <row r="3133" spans="1:3" x14ac:dyDescent="0.25">
      <c r="A3133" s="321">
        <v>3525051</v>
      </c>
      <c r="B3133" s="320" t="s">
        <v>4648</v>
      </c>
      <c r="C3133" s="321">
        <v>3525051</v>
      </c>
    </row>
    <row r="3134" spans="1:3" x14ac:dyDescent="0.25">
      <c r="A3134" s="321">
        <v>3525052</v>
      </c>
      <c r="B3134" s="320" t="s">
        <v>4649</v>
      </c>
      <c r="C3134" s="321">
        <v>3525052</v>
      </c>
    </row>
    <row r="3135" spans="1:3" x14ac:dyDescent="0.25">
      <c r="A3135" s="321">
        <v>3525053</v>
      </c>
      <c r="B3135" s="320" t="s">
        <v>4650</v>
      </c>
      <c r="C3135" s="321">
        <v>3525053</v>
      </c>
    </row>
    <row r="3136" spans="1:3" x14ac:dyDescent="0.25">
      <c r="A3136" s="321">
        <v>3525054</v>
      </c>
      <c r="B3136" s="320" t="s">
        <v>4651</v>
      </c>
      <c r="C3136" s="321">
        <v>3525054</v>
      </c>
    </row>
    <row r="3137" spans="1:3" x14ac:dyDescent="0.25">
      <c r="A3137" s="321">
        <v>3525055</v>
      </c>
      <c r="B3137" s="320" t="s">
        <v>4652</v>
      </c>
      <c r="C3137" s="321">
        <v>3525055</v>
      </c>
    </row>
    <row r="3138" spans="1:3" x14ac:dyDescent="0.25">
      <c r="A3138" s="321">
        <v>3525056</v>
      </c>
      <c r="B3138" s="320" t="s">
        <v>4653</v>
      </c>
      <c r="C3138" s="321">
        <v>3525056</v>
      </c>
    </row>
    <row r="3139" spans="1:3" x14ac:dyDescent="0.25">
      <c r="A3139" s="321">
        <v>3525057</v>
      </c>
      <c r="B3139" s="320" t="s">
        <v>4654</v>
      </c>
      <c r="C3139" s="321">
        <v>3525057</v>
      </c>
    </row>
    <row r="3140" spans="1:3" x14ac:dyDescent="0.25">
      <c r="A3140" s="321">
        <v>3525058</v>
      </c>
      <c r="B3140" s="320" t="s">
        <v>4655</v>
      </c>
      <c r="C3140" s="321">
        <v>3525058</v>
      </c>
    </row>
    <row r="3141" spans="1:3" x14ac:dyDescent="0.25">
      <c r="A3141" s="321">
        <v>3525059</v>
      </c>
      <c r="B3141" s="320" t="s">
        <v>4656</v>
      </c>
      <c r="C3141" s="321">
        <v>3525059</v>
      </c>
    </row>
    <row r="3142" spans="1:3" x14ac:dyDescent="0.25">
      <c r="A3142" s="321">
        <v>3525060</v>
      </c>
      <c r="B3142" s="320" t="s">
        <v>4657</v>
      </c>
      <c r="C3142" s="321">
        <v>3525060</v>
      </c>
    </row>
    <row r="3143" spans="1:3" x14ac:dyDescent="0.25">
      <c r="A3143" s="321">
        <v>3525061</v>
      </c>
      <c r="B3143" s="320" t="s">
        <v>4658</v>
      </c>
      <c r="C3143" s="321">
        <v>3525061</v>
      </c>
    </row>
    <row r="3144" spans="1:3" x14ac:dyDescent="0.25">
      <c r="A3144" s="321">
        <v>3525062</v>
      </c>
      <c r="B3144" s="320" t="s">
        <v>4659</v>
      </c>
      <c r="C3144" s="321">
        <v>3525062</v>
      </c>
    </row>
    <row r="3145" spans="1:3" x14ac:dyDescent="0.25">
      <c r="A3145" s="321">
        <v>3525063</v>
      </c>
      <c r="B3145" s="320" t="s">
        <v>4660</v>
      </c>
      <c r="C3145" s="321">
        <v>3525063</v>
      </c>
    </row>
    <row r="3146" spans="1:3" x14ac:dyDescent="0.25">
      <c r="A3146" s="321">
        <v>3525064</v>
      </c>
      <c r="B3146" s="320" t="s">
        <v>4661</v>
      </c>
      <c r="C3146" s="321">
        <v>3525064</v>
      </c>
    </row>
    <row r="3147" spans="1:3" x14ac:dyDescent="0.25">
      <c r="A3147" s="321">
        <v>3525065</v>
      </c>
      <c r="B3147" s="320" t="s">
        <v>4662</v>
      </c>
      <c r="C3147" s="321">
        <v>3525065</v>
      </c>
    </row>
    <row r="3148" spans="1:3" x14ac:dyDescent="0.25">
      <c r="A3148" s="321">
        <v>3525066</v>
      </c>
      <c r="B3148" s="320" t="s">
        <v>4663</v>
      </c>
      <c r="C3148" s="321">
        <v>3525066</v>
      </c>
    </row>
    <row r="3149" spans="1:3" x14ac:dyDescent="0.25">
      <c r="A3149" s="321">
        <v>3525067</v>
      </c>
      <c r="B3149" s="320" t="s">
        <v>4664</v>
      </c>
      <c r="C3149" s="321">
        <v>3525067</v>
      </c>
    </row>
    <row r="3150" spans="1:3" x14ac:dyDescent="0.25">
      <c r="A3150" s="321">
        <v>3525068</v>
      </c>
      <c r="B3150" s="320" t="s">
        <v>4665</v>
      </c>
      <c r="C3150" s="321">
        <v>3525068</v>
      </c>
    </row>
    <row r="3151" spans="1:3" x14ac:dyDescent="0.25">
      <c r="A3151" s="321">
        <v>3525069</v>
      </c>
      <c r="B3151" s="320" t="s">
        <v>4666</v>
      </c>
      <c r="C3151" s="321">
        <v>3525069</v>
      </c>
    </row>
    <row r="3152" spans="1:3" x14ac:dyDescent="0.25">
      <c r="A3152" s="321">
        <v>3525070</v>
      </c>
      <c r="B3152" s="320" t="s">
        <v>4667</v>
      </c>
      <c r="C3152" s="321">
        <v>3525070</v>
      </c>
    </row>
    <row r="3153" spans="1:3" x14ac:dyDescent="0.25">
      <c r="A3153" s="321">
        <v>3525071</v>
      </c>
      <c r="B3153" s="320" t="s">
        <v>4668</v>
      </c>
      <c r="C3153" s="321">
        <v>3525071</v>
      </c>
    </row>
    <row r="3154" spans="1:3" x14ac:dyDescent="0.25">
      <c r="A3154" s="321">
        <v>3525072</v>
      </c>
      <c r="B3154" s="320" t="s">
        <v>4669</v>
      </c>
      <c r="C3154" s="321">
        <v>3525072</v>
      </c>
    </row>
    <row r="3155" spans="1:3" x14ac:dyDescent="0.25">
      <c r="A3155" s="321">
        <v>3525073</v>
      </c>
      <c r="B3155" s="320" t="s">
        <v>4670</v>
      </c>
      <c r="C3155" s="321">
        <v>3525073</v>
      </c>
    </row>
    <row r="3156" spans="1:3" x14ac:dyDescent="0.25">
      <c r="A3156" s="321">
        <v>3525074</v>
      </c>
      <c r="B3156" s="320" t="s">
        <v>4671</v>
      </c>
      <c r="C3156" s="321">
        <v>3525074</v>
      </c>
    </row>
    <row r="3157" spans="1:3" x14ac:dyDescent="0.25">
      <c r="A3157" s="321">
        <v>3525075</v>
      </c>
      <c r="B3157" s="320" t="s">
        <v>4672</v>
      </c>
      <c r="C3157" s="321">
        <v>3525075</v>
      </c>
    </row>
    <row r="3158" spans="1:3" x14ac:dyDescent="0.25">
      <c r="A3158" s="321">
        <v>3525076</v>
      </c>
      <c r="B3158" s="320" t="s">
        <v>4673</v>
      </c>
      <c r="C3158" s="321">
        <v>3525076</v>
      </c>
    </row>
    <row r="3159" spans="1:3" x14ac:dyDescent="0.25">
      <c r="A3159" s="321">
        <v>3525077</v>
      </c>
      <c r="B3159" s="320" t="s">
        <v>4674</v>
      </c>
      <c r="C3159" s="321">
        <v>3525077</v>
      </c>
    </row>
    <row r="3160" spans="1:3" x14ac:dyDescent="0.25">
      <c r="A3160" s="321">
        <v>3525095</v>
      </c>
      <c r="B3160" s="320" t="s">
        <v>4675</v>
      </c>
      <c r="C3160" s="321">
        <v>3525095</v>
      </c>
    </row>
    <row r="3161" spans="1:3" x14ac:dyDescent="0.25">
      <c r="A3161" s="321">
        <v>3525096</v>
      </c>
      <c r="B3161" s="320" t="s">
        <v>4676</v>
      </c>
      <c r="C3161" s="321">
        <v>3525096</v>
      </c>
    </row>
    <row r="3162" spans="1:3" x14ac:dyDescent="0.25">
      <c r="A3162" s="321">
        <v>3525097</v>
      </c>
      <c r="B3162" s="320" t="s">
        <v>4677</v>
      </c>
      <c r="C3162" s="321">
        <v>3525097</v>
      </c>
    </row>
    <row r="3163" spans="1:3" x14ac:dyDescent="0.25">
      <c r="A3163" s="321">
        <v>3525098</v>
      </c>
      <c r="B3163" s="320" t="s">
        <v>4678</v>
      </c>
      <c r="C3163" s="321">
        <v>3525098</v>
      </c>
    </row>
    <row r="3164" spans="1:3" x14ac:dyDescent="0.25">
      <c r="A3164" s="321">
        <v>3525099</v>
      </c>
      <c r="B3164" s="320" t="s">
        <v>4679</v>
      </c>
      <c r="C3164" s="321">
        <v>3525099</v>
      </c>
    </row>
    <row r="3165" spans="1:3" x14ac:dyDescent="0.25">
      <c r="A3165" s="321">
        <v>3526101</v>
      </c>
      <c r="B3165" s="320" t="s">
        <v>4680</v>
      </c>
      <c r="C3165" s="321">
        <v>3526101</v>
      </c>
    </row>
    <row r="3166" spans="1:3" x14ac:dyDescent="0.25">
      <c r="A3166" s="321">
        <v>3526102</v>
      </c>
      <c r="B3166" s="320" t="s">
        <v>4681</v>
      </c>
      <c r="C3166" s="321">
        <v>3526102</v>
      </c>
    </row>
    <row r="3167" spans="1:3" x14ac:dyDescent="0.25">
      <c r="A3167" s="321">
        <v>3526103</v>
      </c>
      <c r="B3167" s="320" t="s">
        <v>4682</v>
      </c>
      <c r="C3167" s="321">
        <v>3526103</v>
      </c>
    </row>
    <row r="3168" spans="1:3" x14ac:dyDescent="0.25">
      <c r="A3168" s="321">
        <v>3526104</v>
      </c>
      <c r="B3168" s="320" t="s">
        <v>4683</v>
      </c>
      <c r="C3168" s="321">
        <v>3526104</v>
      </c>
    </row>
    <row r="3169" spans="1:3" x14ac:dyDescent="0.25">
      <c r="A3169" s="321">
        <v>3526105</v>
      </c>
      <c r="B3169" s="320" t="s">
        <v>4684</v>
      </c>
      <c r="C3169" s="321">
        <v>3526105</v>
      </c>
    </row>
    <row r="3170" spans="1:3" x14ac:dyDescent="0.25">
      <c r="A3170" s="321">
        <v>3526106</v>
      </c>
      <c r="B3170" s="320" t="s">
        <v>4685</v>
      </c>
      <c r="C3170" s="321">
        <v>3526106</v>
      </c>
    </row>
    <row r="3171" spans="1:3" x14ac:dyDescent="0.25">
      <c r="A3171" s="321">
        <v>3526107</v>
      </c>
      <c r="B3171" s="320" t="s">
        <v>4686</v>
      </c>
      <c r="C3171" s="321">
        <v>3526107</v>
      </c>
    </row>
    <row r="3172" spans="1:3" x14ac:dyDescent="0.25">
      <c r="A3172" s="321">
        <v>3526108</v>
      </c>
      <c r="B3172" s="320" t="s">
        <v>4687</v>
      </c>
      <c r="C3172" s="321">
        <v>3526108</v>
      </c>
    </row>
    <row r="3173" spans="1:3" x14ac:dyDescent="0.25">
      <c r="A3173" s="321">
        <v>3526109</v>
      </c>
      <c r="B3173" s="320" t="s">
        <v>4688</v>
      </c>
      <c r="C3173" s="321">
        <v>3526109</v>
      </c>
    </row>
    <row r="3174" spans="1:3" x14ac:dyDescent="0.25">
      <c r="A3174" s="321">
        <v>3526110</v>
      </c>
      <c r="B3174" s="320" t="s">
        <v>4689</v>
      </c>
      <c r="C3174" s="321">
        <v>3526110</v>
      </c>
    </row>
    <row r="3175" spans="1:3" ht="22.5" x14ac:dyDescent="0.25">
      <c r="A3175" s="321">
        <v>3526111</v>
      </c>
      <c r="B3175" s="320" t="s">
        <v>4690</v>
      </c>
      <c r="C3175" s="321">
        <v>3526111</v>
      </c>
    </row>
    <row r="3176" spans="1:3" ht="22.5" x14ac:dyDescent="0.25">
      <c r="A3176" s="321">
        <v>3526112</v>
      </c>
      <c r="B3176" s="320" t="s">
        <v>4691</v>
      </c>
      <c r="C3176" s="321">
        <v>3526112</v>
      </c>
    </row>
    <row r="3177" spans="1:3" ht="22.5" x14ac:dyDescent="0.25">
      <c r="A3177" s="321">
        <v>3526113</v>
      </c>
      <c r="B3177" s="320" t="s">
        <v>4692</v>
      </c>
      <c r="C3177" s="321">
        <v>3526113</v>
      </c>
    </row>
    <row r="3178" spans="1:3" ht="22.5" x14ac:dyDescent="0.25">
      <c r="A3178" s="321">
        <v>3526114</v>
      </c>
      <c r="B3178" s="320" t="s">
        <v>4693</v>
      </c>
      <c r="C3178" s="321">
        <v>3526114</v>
      </c>
    </row>
    <row r="3179" spans="1:3" ht="22.5" x14ac:dyDescent="0.25">
      <c r="A3179" s="321">
        <v>3526115</v>
      </c>
      <c r="B3179" s="320" t="s">
        <v>4694</v>
      </c>
      <c r="C3179" s="321">
        <v>3526115</v>
      </c>
    </row>
    <row r="3180" spans="1:3" ht="22.5" x14ac:dyDescent="0.25">
      <c r="A3180" s="321">
        <v>3526116</v>
      </c>
      <c r="B3180" s="320" t="s">
        <v>4695</v>
      </c>
      <c r="C3180" s="321">
        <v>3526116</v>
      </c>
    </row>
    <row r="3181" spans="1:3" ht="22.5" x14ac:dyDescent="0.25">
      <c r="A3181" s="321">
        <v>3526117</v>
      </c>
      <c r="B3181" s="320" t="s">
        <v>4696</v>
      </c>
      <c r="C3181" s="321">
        <v>3526117</v>
      </c>
    </row>
    <row r="3182" spans="1:3" ht="22.5" x14ac:dyDescent="0.25">
      <c r="A3182" s="321">
        <v>3526118</v>
      </c>
      <c r="B3182" s="320" t="s">
        <v>4697</v>
      </c>
      <c r="C3182" s="321">
        <v>3526118</v>
      </c>
    </row>
    <row r="3183" spans="1:3" ht="22.5" x14ac:dyDescent="0.25">
      <c r="A3183" s="321">
        <v>3526119</v>
      </c>
      <c r="B3183" s="320" t="s">
        <v>4698</v>
      </c>
      <c r="C3183" s="321">
        <v>3526119</v>
      </c>
    </row>
    <row r="3184" spans="1:3" ht="22.5" x14ac:dyDescent="0.25">
      <c r="A3184" s="321">
        <v>3526120</v>
      </c>
      <c r="B3184" s="320" t="s">
        <v>4699</v>
      </c>
      <c r="C3184" s="321">
        <v>3526120</v>
      </c>
    </row>
    <row r="3185" spans="1:3" ht="22.5" x14ac:dyDescent="0.25">
      <c r="A3185" s="321">
        <v>3526121</v>
      </c>
      <c r="B3185" s="320" t="s">
        <v>4700</v>
      </c>
      <c r="C3185" s="321">
        <v>3526121</v>
      </c>
    </row>
    <row r="3186" spans="1:3" ht="22.5" x14ac:dyDescent="0.25">
      <c r="A3186" s="321">
        <v>3526122</v>
      </c>
      <c r="B3186" s="320" t="s">
        <v>4701</v>
      </c>
      <c r="C3186" s="321">
        <v>3526122</v>
      </c>
    </row>
    <row r="3187" spans="1:3" ht="22.5" x14ac:dyDescent="0.25">
      <c r="A3187" s="321">
        <v>3526123</v>
      </c>
      <c r="B3187" s="320" t="s">
        <v>4702</v>
      </c>
      <c r="C3187" s="321">
        <v>3526123</v>
      </c>
    </row>
    <row r="3188" spans="1:3" ht="22.5" x14ac:dyDescent="0.25">
      <c r="A3188" s="321">
        <v>3526199</v>
      </c>
      <c r="B3188" s="320" t="s">
        <v>4703</v>
      </c>
      <c r="C3188" s="321">
        <v>3526199</v>
      </c>
    </row>
    <row r="3189" spans="1:3" x14ac:dyDescent="0.25">
      <c r="A3189" s="321">
        <v>3526201</v>
      </c>
      <c r="B3189" s="320" t="s">
        <v>4704</v>
      </c>
      <c r="C3189" s="321">
        <v>3526201</v>
      </c>
    </row>
    <row r="3190" spans="1:3" x14ac:dyDescent="0.25">
      <c r="A3190" s="321">
        <v>3526202</v>
      </c>
      <c r="B3190" s="320" t="s">
        <v>4705</v>
      </c>
      <c r="C3190" s="321">
        <v>3526202</v>
      </c>
    </row>
    <row r="3191" spans="1:3" x14ac:dyDescent="0.25">
      <c r="A3191" s="321">
        <v>3527001</v>
      </c>
      <c r="B3191" s="320" t="s">
        <v>4706</v>
      </c>
      <c r="C3191" s="321">
        <v>3527001</v>
      </c>
    </row>
    <row r="3192" spans="1:3" x14ac:dyDescent="0.25">
      <c r="A3192" s="321">
        <v>3527002</v>
      </c>
      <c r="B3192" s="320" t="s">
        <v>4707</v>
      </c>
      <c r="C3192" s="321">
        <v>3527002</v>
      </c>
    </row>
    <row r="3193" spans="1:3" x14ac:dyDescent="0.25">
      <c r="A3193" s="321">
        <v>3527003</v>
      </c>
      <c r="B3193" s="320" t="s">
        <v>4708</v>
      </c>
      <c r="C3193" s="321">
        <v>3527003</v>
      </c>
    </row>
    <row r="3194" spans="1:3" x14ac:dyDescent="0.25">
      <c r="A3194" s="321">
        <v>3527004</v>
      </c>
      <c r="B3194" s="320" t="s">
        <v>4709</v>
      </c>
      <c r="C3194" s="321">
        <v>3527004</v>
      </c>
    </row>
    <row r="3195" spans="1:3" x14ac:dyDescent="0.25">
      <c r="A3195" s="321">
        <v>3527005</v>
      </c>
      <c r="B3195" s="320" t="s">
        <v>4710</v>
      </c>
      <c r="C3195" s="321">
        <v>3527005</v>
      </c>
    </row>
    <row r="3196" spans="1:3" x14ac:dyDescent="0.25">
      <c r="A3196" s="321">
        <v>3527006</v>
      </c>
      <c r="B3196" s="320" t="s">
        <v>4711</v>
      </c>
      <c r="C3196" s="321">
        <v>3527006</v>
      </c>
    </row>
    <row r="3197" spans="1:3" x14ac:dyDescent="0.25">
      <c r="A3197" s="321">
        <v>3527007</v>
      </c>
      <c r="B3197" s="320" t="s">
        <v>4712</v>
      </c>
      <c r="C3197" s="321">
        <v>3527007</v>
      </c>
    </row>
    <row r="3198" spans="1:3" x14ac:dyDescent="0.25">
      <c r="A3198" s="321">
        <v>3527008</v>
      </c>
      <c r="B3198" s="320" t="s">
        <v>4713</v>
      </c>
      <c r="C3198" s="321">
        <v>3527008</v>
      </c>
    </row>
    <row r="3199" spans="1:3" x14ac:dyDescent="0.25">
      <c r="A3199" s="321">
        <v>3527009</v>
      </c>
      <c r="B3199" s="320" t="s">
        <v>4714</v>
      </c>
      <c r="C3199" s="321">
        <v>3527009</v>
      </c>
    </row>
    <row r="3200" spans="1:3" x14ac:dyDescent="0.25">
      <c r="A3200" s="321">
        <v>3527010</v>
      </c>
      <c r="B3200" s="320" t="s">
        <v>4715</v>
      </c>
      <c r="C3200" s="321">
        <v>3527010</v>
      </c>
    </row>
    <row r="3201" spans="1:3" x14ac:dyDescent="0.25">
      <c r="A3201" s="321">
        <v>3527011</v>
      </c>
      <c r="B3201" s="320" t="s">
        <v>4716</v>
      </c>
      <c r="C3201" s="321">
        <v>3527011</v>
      </c>
    </row>
    <row r="3202" spans="1:3" x14ac:dyDescent="0.25">
      <c r="A3202" s="321">
        <v>3527012</v>
      </c>
      <c r="B3202" s="320" t="s">
        <v>4717</v>
      </c>
      <c r="C3202" s="321">
        <v>3527012</v>
      </c>
    </row>
    <row r="3203" spans="1:3" x14ac:dyDescent="0.25">
      <c r="A3203" s="321">
        <v>3527013</v>
      </c>
      <c r="B3203" s="320" t="s">
        <v>4718</v>
      </c>
      <c r="C3203" s="321">
        <v>3527013</v>
      </c>
    </row>
    <row r="3204" spans="1:3" x14ac:dyDescent="0.25">
      <c r="A3204" s="321">
        <v>3527014</v>
      </c>
      <c r="B3204" s="320" t="s">
        <v>4719</v>
      </c>
      <c r="C3204" s="321">
        <v>3527014</v>
      </c>
    </row>
    <row r="3205" spans="1:3" x14ac:dyDescent="0.25">
      <c r="A3205" s="321">
        <v>3527015</v>
      </c>
      <c r="B3205" s="320" t="s">
        <v>4720</v>
      </c>
      <c r="C3205" s="321">
        <v>3527015</v>
      </c>
    </row>
    <row r="3206" spans="1:3" x14ac:dyDescent="0.25">
      <c r="A3206" s="321">
        <v>3527016</v>
      </c>
      <c r="B3206" s="320" t="s">
        <v>4721</v>
      </c>
      <c r="C3206" s="321">
        <v>3527016</v>
      </c>
    </row>
    <row r="3207" spans="1:3" x14ac:dyDescent="0.25">
      <c r="A3207" s="321">
        <v>3527017</v>
      </c>
      <c r="B3207" s="320" t="s">
        <v>4722</v>
      </c>
      <c r="C3207" s="321">
        <v>3527017</v>
      </c>
    </row>
    <row r="3208" spans="1:3" x14ac:dyDescent="0.25">
      <c r="A3208" s="321">
        <v>3529101</v>
      </c>
      <c r="B3208" s="320" t="s">
        <v>4723</v>
      </c>
      <c r="C3208" s="321">
        <v>3529101</v>
      </c>
    </row>
    <row r="3209" spans="1:3" x14ac:dyDescent="0.25">
      <c r="A3209" s="321">
        <v>3529102</v>
      </c>
      <c r="B3209" s="320" t="s">
        <v>4724</v>
      </c>
      <c r="C3209" s="321">
        <v>3529102</v>
      </c>
    </row>
    <row r="3210" spans="1:3" ht="22.5" x14ac:dyDescent="0.25">
      <c r="A3210" s="321">
        <v>3529103</v>
      </c>
      <c r="B3210" s="320" t="s">
        <v>4725</v>
      </c>
      <c r="C3210" s="321">
        <v>3529103</v>
      </c>
    </row>
    <row r="3211" spans="1:3" x14ac:dyDescent="0.25">
      <c r="A3211" s="321">
        <v>3529901</v>
      </c>
      <c r="B3211" s="320" t="s">
        <v>4726</v>
      </c>
      <c r="C3211" s="321">
        <v>3529901</v>
      </c>
    </row>
    <row r="3212" spans="1:3" x14ac:dyDescent="0.25">
      <c r="A3212" s="321">
        <v>3529902</v>
      </c>
      <c r="B3212" s="320" t="s">
        <v>4727</v>
      </c>
      <c r="C3212" s="321">
        <v>3529902</v>
      </c>
    </row>
    <row r="3213" spans="1:3" x14ac:dyDescent="0.25">
      <c r="A3213" s="321">
        <v>3529903</v>
      </c>
      <c r="B3213" s="320" t="s">
        <v>4728</v>
      </c>
      <c r="C3213" s="321">
        <v>3529903</v>
      </c>
    </row>
    <row r="3214" spans="1:3" x14ac:dyDescent="0.25">
      <c r="A3214" s="321">
        <v>3529904</v>
      </c>
      <c r="B3214" s="320" t="s">
        <v>4729</v>
      </c>
      <c r="C3214" s="321">
        <v>3529904</v>
      </c>
    </row>
    <row r="3215" spans="1:3" x14ac:dyDescent="0.25">
      <c r="A3215" s="321">
        <v>3529905</v>
      </c>
      <c r="B3215" s="320" t="s">
        <v>4730</v>
      </c>
      <c r="C3215" s="321">
        <v>3529905</v>
      </c>
    </row>
    <row r="3216" spans="1:3" x14ac:dyDescent="0.25">
      <c r="A3216" s="321">
        <v>3529906</v>
      </c>
      <c r="B3216" s="320" t="s">
        <v>4731</v>
      </c>
      <c r="C3216" s="321">
        <v>3529906</v>
      </c>
    </row>
    <row r="3217" spans="1:3" ht="22.5" x14ac:dyDescent="0.25">
      <c r="A3217" s="321">
        <v>3529907</v>
      </c>
      <c r="B3217" s="320" t="s">
        <v>4732</v>
      </c>
      <c r="C3217" s="321">
        <v>3529907</v>
      </c>
    </row>
    <row r="3218" spans="1:3" x14ac:dyDescent="0.25">
      <c r="A3218" s="321">
        <v>3529908</v>
      </c>
      <c r="B3218" s="320" t="s">
        <v>4733</v>
      </c>
      <c r="C3218" s="321">
        <v>3529908</v>
      </c>
    </row>
    <row r="3219" spans="1:3" x14ac:dyDescent="0.25">
      <c r="A3219" s="321">
        <v>3531001</v>
      </c>
      <c r="B3219" s="320" t="s">
        <v>4734</v>
      </c>
      <c r="C3219" s="321">
        <v>3531001</v>
      </c>
    </row>
    <row r="3220" spans="1:3" x14ac:dyDescent="0.25">
      <c r="A3220" s="321">
        <v>3532101</v>
      </c>
      <c r="B3220" s="320" t="s">
        <v>4735</v>
      </c>
      <c r="C3220" s="321">
        <v>3532101</v>
      </c>
    </row>
    <row r="3221" spans="1:3" x14ac:dyDescent="0.25">
      <c r="A3221" s="321">
        <v>3532102</v>
      </c>
      <c r="B3221" s="320" t="s">
        <v>4736</v>
      </c>
      <c r="C3221" s="321">
        <v>3532102</v>
      </c>
    </row>
    <row r="3222" spans="1:3" x14ac:dyDescent="0.25">
      <c r="A3222" s="321">
        <v>3532103</v>
      </c>
      <c r="B3222" s="320" t="s">
        <v>4737</v>
      </c>
      <c r="C3222" s="321">
        <v>3532103</v>
      </c>
    </row>
    <row r="3223" spans="1:3" x14ac:dyDescent="0.25">
      <c r="A3223" s="321">
        <v>3532104</v>
      </c>
      <c r="B3223" s="320" t="s">
        <v>4738</v>
      </c>
      <c r="C3223" s="321">
        <v>3532104</v>
      </c>
    </row>
    <row r="3224" spans="1:3" x14ac:dyDescent="0.25">
      <c r="A3224" s="321">
        <v>3532105</v>
      </c>
      <c r="B3224" s="320" t="s">
        <v>4739</v>
      </c>
      <c r="C3224" s="321">
        <v>3532105</v>
      </c>
    </row>
    <row r="3225" spans="1:3" x14ac:dyDescent="0.25">
      <c r="A3225" s="321">
        <v>3532106</v>
      </c>
      <c r="B3225" s="320" t="s">
        <v>4740</v>
      </c>
      <c r="C3225" s="321">
        <v>3532106</v>
      </c>
    </row>
    <row r="3226" spans="1:3" x14ac:dyDescent="0.25">
      <c r="A3226" s="321">
        <v>3532107</v>
      </c>
      <c r="B3226" s="320" t="s">
        <v>4741</v>
      </c>
      <c r="C3226" s="321">
        <v>3532107</v>
      </c>
    </row>
    <row r="3227" spans="1:3" x14ac:dyDescent="0.25">
      <c r="A3227" s="321">
        <v>3532108</v>
      </c>
      <c r="B3227" s="320" t="s">
        <v>4742</v>
      </c>
      <c r="C3227" s="321">
        <v>3532108</v>
      </c>
    </row>
    <row r="3228" spans="1:3" x14ac:dyDescent="0.25">
      <c r="A3228" s="321">
        <v>3532201</v>
      </c>
      <c r="B3228" s="320" t="s">
        <v>4743</v>
      </c>
      <c r="C3228" s="321">
        <v>3532201</v>
      </c>
    </row>
    <row r="3229" spans="1:3" x14ac:dyDescent="0.25">
      <c r="A3229" s="321">
        <v>3532202</v>
      </c>
      <c r="B3229" s="320" t="s">
        <v>4744</v>
      </c>
      <c r="C3229" s="321">
        <v>3532202</v>
      </c>
    </row>
    <row r="3230" spans="1:3" x14ac:dyDescent="0.25">
      <c r="A3230" s="321">
        <v>3532203</v>
      </c>
      <c r="B3230" s="320" t="s">
        <v>4745</v>
      </c>
      <c r="C3230" s="321">
        <v>3532203</v>
      </c>
    </row>
    <row r="3231" spans="1:3" x14ac:dyDescent="0.25">
      <c r="A3231" s="321">
        <v>3532204</v>
      </c>
      <c r="B3231" s="320" t="s">
        <v>4746</v>
      </c>
      <c r="C3231" s="321">
        <v>3532204</v>
      </c>
    </row>
    <row r="3232" spans="1:3" x14ac:dyDescent="0.25">
      <c r="A3232" s="321">
        <v>3532205</v>
      </c>
      <c r="B3232" s="320" t="s">
        <v>4747</v>
      </c>
      <c r="C3232" s="321">
        <v>3532205</v>
      </c>
    </row>
    <row r="3233" spans="1:3" x14ac:dyDescent="0.25">
      <c r="A3233" s="321">
        <v>3532206</v>
      </c>
      <c r="B3233" s="320" t="s">
        <v>4748</v>
      </c>
      <c r="C3233" s="321">
        <v>3532206</v>
      </c>
    </row>
    <row r="3234" spans="1:3" ht="22.5" x14ac:dyDescent="0.25">
      <c r="A3234" s="321">
        <v>3532207</v>
      </c>
      <c r="B3234" s="320" t="s">
        <v>4749</v>
      </c>
      <c r="C3234" s="321">
        <v>3532207</v>
      </c>
    </row>
    <row r="3235" spans="1:3" x14ac:dyDescent="0.25">
      <c r="A3235" s="321">
        <v>3532208</v>
      </c>
      <c r="B3235" s="320" t="s">
        <v>4750</v>
      </c>
      <c r="C3235" s="321">
        <v>3532208</v>
      </c>
    </row>
    <row r="3236" spans="1:3" x14ac:dyDescent="0.25">
      <c r="A3236" s="321">
        <v>3532209</v>
      </c>
      <c r="B3236" s="320" t="s">
        <v>4751</v>
      </c>
      <c r="C3236" s="321">
        <v>3532209</v>
      </c>
    </row>
    <row r="3237" spans="1:3" x14ac:dyDescent="0.25">
      <c r="A3237" s="321">
        <v>3532210</v>
      </c>
      <c r="B3237" s="320" t="s">
        <v>4752</v>
      </c>
      <c r="C3237" s="321">
        <v>3532210</v>
      </c>
    </row>
    <row r="3238" spans="1:3" ht="22.5" x14ac:dyDescent="0.25">
      <c r="A3238" s="321">
        <v>3532211</v>
      </c>
      <c r="B3238" s="320" t="s">
        <v>4753</v>
      </c>
      <c r="C3238" s="321">
        <v>3532211</v>
      </c>
    </row>
    <row r="3239" spans="1:3" x14ac:dyDescent="0.25">
      <c r="A3239" s="321">
        <v>3532212</v>
      </c>
      <c r="B3239" s="320" t="s">
        <v>4754</v>
      </c>
      <c r="C3239" s="321">
        <v>3532212</v>
      </c>
    </row>
    <row r="3240" spans="1:3" x14ac:dyDescent="0.25">
      <c r="A3240" s="321">
        <v>3532213</v>
      </c>
      <c r="B3240" s="320" t="s">
        <v>4755</v>
      </c>
      <c r="C3240" s="321">
        <v>3532213</v>
      </c>
    </row>
    <row r="3241" spans="1:3" x14ac:dyDescent="0.25">
      <c r="A3241" s="321">
        <v>3532214</v>
      </c>
      <c r="B3241" s="320" t="s">
        <v>4756</v>
      </c>
      <c r="C3241" s="321">
        <v>3532214</v>
      </c>
    </row>
    <row r="3242" spans="1:3" x14ac:dyDescent="0.25">
      <c r="A3242" s="321">
        <v>3532215</v>
      </c>
      <c r="B3242" s="320" t="s">
        <v>4757</v>
      </c>
      <c r="C3242" s="321">
        <v>3532215</v>
      </c>
    </row>
    <row r="3243" spans="1:3" x14ac:dyDescent="0.25">
      <c r="A3243" s="321">
        <v>3532216</v>
      </c>
      <c r="B3243" s="320" t="s">
        <v>4758</v>
      </c>
      <c r="C3243" s="321">
        <v>3532216</v>
      </c>
    </row>
    <row r="3244" spans="1:3" x14ac:dyDescent="0.25">
      <c r="A3244" s="321">
        <v>3532301</v>
      </c>
      <c r="B3244" s="320" t="s">
        <v>4759</v>
      </c>
      <c r="C3244" s="321">
        <v>3532301</v>
      </c>
    </row>
    <row r="3245" spans="1:3" x14ac:dyDescent="0.25">
      <c r="A3245" s="321">
        <v>3532302</v>
      </c>
      <c r="B3245" s="320" t="s">
        <v>4760</v>
      </c>
      <c r="C3245" s="321">
        <v>3532302</v>
      </c>
    </row>
    <row r="3246" spans="1:3" x14ac:dyDescent="0.25">
      <c r="A3246" s="321">
        <v>3532303</v>
      </c>
      <c r="B3246" s="320" t="s">
        <v>4761</v>
      </c>
      <c r="C3246" s="321">
        <v>3532303</v>
      </c>
    </row>
    <row r="3247" spans="1:3" x14ac:dyDescent="0.25">
      <c r="A3247" s="321">
        <v>3532304</v>
      </c>
      <c r="B3247" s="320" t="s">
        <v>4762</v>
      </c>
      <c r="C3247" s="321">
        <v>3532304</v>
      </c>
    </row>
    <row r="3248" spans="1:3" x14ac:dyDescent="0.25">
      <c r="A3248" s="321">
        <v>3532305</v>
      </c>
      <c r="B3248" s="320" t="s">
        <v>4763</v>
      </c>
      <c r="C3248" s="321">
        <v>3532305</v>
      </c>
    </row>
    <row r="3249" spans="1:3" x14ac:dyDescent="0.25">
      <c r="A3249" s="321">
        <v>3532306</v>
      </c>
      <c r="B3249" s="320" t="s">
        <v>4764</v>
      </c>
      <c r="C3249" s="321">
        <v>3532306</v>
      </c>
    </row>
    <row r="3250" spans="1:3" x14ac:dyDescent="0.25">
      <c r="A3250" s="321">
        <v>3532307</v>
      </c>
      <c r="B3250" s="320" t="s">
        <v>4765</v>
      </c>
      <c r="C3250" s="321">
        <v>3532307</v>
      </c>
    </row>
    <row r="3251" spans="1:3" x14ac:dyDescent="0.25">
      <c r="A3251" s="321">
        <v>3532308</v>
      </c>
      <c r="B3251" s="320" t="s">
        <v>4766</v>
      </c>
      <c r="C3251" s="321">
        <v>3532308</v>
      </c>
    </row>
    <row r="3252" spans="1:3" x14ac:dyDescent="0.25">
      <c r="A3252" s="321">
        <v>3532309</v>
      </c>
      <c r="B3252" s="320" t="s">
        <v>4767</v>
      </c>
      <c r="C3252" s="321">
        <v>3532309</v>
      </c>
    </row>
    <row r="3253" spans="1:3" x14ac:dyDescent="0.25">
      <c r="A3253" s="321">
        <v>3532310</v>
      </c>
      <c r="B3253" s="320" t="s">
        <v>4768</v>
      </c>
      <c r="C3253" s="321">
        <v>3532310</v>
      </c>
    </row>
    <row r="3254" spans="1:3" x14ac:dyDescent="0.25">
      <c r="A3254" s="321">
        <v>3532311</v>
      </c>
      <c r="B3254" s="320" t="s">
        <v>4769</v>
      </c>
      <c r="C3254" s="321">
        <v>3532311</v>
      </c>
    </row>
    <row r="3255" spans="1:3" x14ac:dyDescent="0.25">
      <c r="A3255" s="321">
        <v>3532312</v>
      </c>
      <c r="B3255" s="320" t="s">
        <v>4770</v>
      </c>
      <c r="C3255" s="321">
        <v>3532312</v>
      </c>
    </row>
    <row r="3256" spans="1:3" x14ac:dyDescent="0.25">
      <c r="A3256" s="321">
        <v>3532313</v>
      </c>
      <c r="B3256" s="320" t="s">
        <v>4771</v>
      </c>
      <c r="C3256" s="321">
        <v>3532313</v>
      </c>
    </row>
    <row r="3257" spans="1:3" x14ac:dyDescent="0.25">
      <c r="A3257" s="321">
        <v>3532314</v>
      </c>
      <c r="B3257" s="320" t="s">
        <v>4772</v>
      </c>
      <c r="C3257" s="321">
        <v>3532314</v>
      </c>
    </row>
    <row r="3258" spans="1:3" x14ac:dyDescent="0.25">
      <c r="A3258" s="321">
        <v>3532315</v>
      </c>
      <c r="B3258" s="320" t="s">
        <v>4773</v>
      </c>
      <c r="C3258" s="321">
        <v>3532315</v>
      </c>
    </row>
    <row r="3259" spans="1:3" x14ac:dyDescent="0.25">
      <c r="A3259" s="321">
        <v>3532316</v>
      </c>
      <c r="B3259" s="320" t="s">
        <v>4774</v>
      </c>
      <c r="C3259" s="321">
        <v>3532316</v>
      </c>
    </row>
    <row r="3260" spans="1:3" x14ac:dyDescent="0.25">
      <c r="A3260" s="321">
        <v>3532317</v>
      </c>
      <c r="B3260" s="320" t="s">
        <v>4775</v>
      </c>
      <c r="C3260" s="321">
        <v>3532317</v>
      </c>
    </row>
    <row r="3261" spans="1:3" x14ac:dyDescent="0.25">
      <c r="A3261" s="321">
        <v>3532318</v>
      </c>
      <c r="B3261" s="320" t="s">
        <v>4776</v>
      </c>
      <c r="C3261" s="321">
        <v>3532318</v>
      </c>
    </row>
    <row r="3262" spans="1:3" x14ac:dyDescent="0.25">
      <c r="A3262" s="321">
        <v>3532319</v>
      </c>
      <c r="B3262" s="320" t="s">
        <v>4777</v>
      </c>
      <c r="C3262" s="321">
        <v>3532319</v>
      </c>
    </row>
    <row r="3263" spans="1:3" x14ac:dyDescent="0.25">
      <c r="A3263" s="321">
        <v>3532320</v>
      </c>
      <c r="B3263" s="320" t="s">
        <v>4778</v>
      </c>
      <c r="C3263" s="321">
        <v>3532320</v>
      </c>
    </row>
    <row r="3264" spans="1:3" x14ac:dyDescent="0.25">
      <c r="A3264" s="321">
        <v>3532321</v>
      </c>
      <c r="B3264" s="320" t="s">
        <v>4779</v>
      </c>
      <c r="C3264" s="321">
        <v>3532321</v>
      </c>
    </row>
    <row r="3265" spans="1:3" x14ac:dyDescent="0.25">
      <c r="A3265" s="321">
        <v>3532322</v>
      </c>
      <c r="B3265" s="320" t="s">
        <v>4780</v>
      </c>
      <c r="C3265" s="321">
        <v>3532322</v>
      </c>
    </row>
    <row r="3266" spans="1:3" x14ac:dyDescent="0.25">
      <c r="A3266" s="321">
        <v>3532323</v>
      </c>
      <c r="B3266" s="320" t="s">
        <v>4781</v>
      </c>
      <c r="C3266" s="321">
        <v>3532323</v>
      </c>
    </row>
    <row r="3267" spans="1:3" x14ac:dyDescent="0.25">
      <c r="A3267" s="321">
        <v>3532324</v>
      </c>
      <c r="B3267" s="320" t="s">
        <v>4782</v>
      </c>
      <c r="C3267" s="321">
        <v>3532324</v>
      </c>
    </row>
    <row r="3268" spans="1:3" x14ac:dyDescent="0.25">
      <c r="A3268" s="321">
        <v>3532325</v>
      </c>
      <c r="B3268" s="320" t="s">
        <v>4783</v>
      </c>
      <c r="C3268" s="321">
        <v>3532325</v>
      </c>
    </row>
    <row r="3269" spans="1:3" x14ac:dyDescent="0.25">
      <c r="A3269" s="321">
        <v>3532326</v>
      </c>
      <c r="B3269" s="320" t="s">
        <v>4784</v>
      </c>
      <c r="C3269" s="321">
        <v>3532326</v>
      </c>
    </row>
    <row r="3270" spans="1:3" x14ac:dyDescent="0.25">
      <c r="A3270" s="321">
        <v>3532327</v>
      </c>
      <c r="B3270" s="320" t="s">
        <v>4785</v>
      </c>
      <c r="C3270" s="321">
        <v>3532327</v>
      </c>
    </row>
    <row r="3271" spans="1:3" x14ac:dyDescent="0.25">
      <c r="A3271" s="321">
        <v>3532328</v>
      </c>
      <c r="B3271" s="320" t="s">
        <v>4786</v>
      </c>
      <c r="C3271" s="321">
        <v>3532328</v>
      </c>
    </row>
    <row r="3272" spans="1:3" x14ac:dyDescent="0.25">
      <c r="A3272" s="321">
        <v>3532329</v>
      </c>
      <c r="B3272" s="320" t="s">
        <v>4787</v>
      </c>
      <c r="C3272" s="321">
        <v>3532329</v>
      </c>
    </row>
    <row r="3273" spans="1:3" x14ac:dyDescent="0.25">
      <c r="A3273" s="321">
        <v>3532330</v>
      </c>
      <c r="B3273" s="320" t="s">
        <v>4788</v>
      </c>
      <c r="C3273" s="321">
        <v>3532330</v>
      </c>
    </row>
    <row r="3274" spans="1:3" x14ac:dyDescent="0.25">
      <c r="A3274" s="321">
        <v>3532399</v>
      </c>
      <c r="B3274" s="320" t="s">
        <v>4789</v>
      </c>
      <c r="C3274" s="321">
        <v>3532399</v>
      </c>
    </row>
    <row r="3275" spans="1:3" x14ac:dyDescent="0.25">
      <c r="A3275" s="321">
        <v>3533101</v>
      </c>
      <c r="B3275" s="320" t="s">
        <v>4790</v>
      </c>
      <c r="C3275" s="321">
        <v>3533101</v>
      </c>
    </row>
    <row r="3276" spans="1:3" x14ac:dyDescent="0.25">
      <c r="A3276" s="321">
        <v>3533102</v>
      </c>
      <c r="B3276" s="320" t="s">
        <v>4791</v>
      </c>
      <c r="C3276" s="321">
        <v>3533102</v>
      </c>
    </row>
    <row r="3277" spans="1:3" x14ac:dyDescent="0.25">
      <c r="A3277" s="321">
        <v>3533103</v>
      </c>
      <c r="B3277" s="320" t="s">
        <v>4792</v>
      </c>
      <c r="C3277" s="321">
        <v>3533103</v>
      </c>
    </row>
    <row r="3278" spans="1:3" x14ac:dyDescent="0.25">
      <c r="A3278" s="321">
        <v>3533104</v>
      </c>
      <c r="B3278" s="320" t="s">
        <v>4793</v>
      </c>
      <c r="C3278" s="321">
        <v>3533104</v>
      </c>
    </row>
    <row r="3279" spans="1:3" x14ac:dyDescent="0.25">
      <c r="A3279" s="321">
        <v>3533201</v>
      </c>
      <c r="B3279" s="320" t="s">
        <v>4794</v>
      </c>
      <c r="C3279" s="321">
        <v>3533201</v>
      </c>
    </row>
    <row r="3280" spans="1:3" x14ac:dyDescent="0.25">
      <c r="A3280" s="321">
        <v>3533202</v>
      </c>
      <c r="B3280" s="320" t="s">
        <v>4795</v>
      </c>
      <c r="C3280" s="321">
        <v>3533202</v>
      </c>
    </row>
    <row r="3281" spans="1:3" x14ac:dyDescent="0.25">
      <c r="A3281" s="321">
        <v>3533301</v>
      </c>
      <c r="B3281" s="320" t="s">
        <v>4796</v>
      </c>
      <c r="C3281" s="321">
        <v>3533301</v>
      </c>
    </row>
    <row r="3282" spans="1:3" x14ac:dyDescent="0.25">
      <c r="A3282" s="321">
        <v>3533302</v>
      </c>
      <c r="B3282" s="320" t="s">
        <v>4797</v>
      </c>
      <c r="C3282" s="321">
        <v>3533302</v>
      </c>
    </row>
    <row r="3283" spans="1:3" x14ac:dyDescent="0.25">
      <c r="A3283" s="321">
        <v>3533303</v>
      </c>
      <c r="B3283" s="320" t="s">
        <v>4798</v>
      </c>
      <c r="C3283" s="321">
        <v>3533303</v>
      </c>
    </row>
    <row r="3284" spans="1:3" x14ac:dyDescent="0.25">
      <c r="A3284" s="321">
        <v>3533499</v>
      </c>
      <c r="B3284" s="320" t="s">
        <v>4799</v>
      </c>
      <c r="C3284" s="321">
        <v>3533499</v>
      </c>
    </row>
    <row r="3285" spans="1:3" x14ac:dyDescent="0.25">
      <c r="A3285" s="321">
        <v>3541001</v>
      </c>
      <c r="B3285" s="320" t="s">
        <v>4800</v>
      </c>
      <c r="C3285" s="321">
        <v>3541001</v>
      </c>
    </row>
    <row r="3286" spans="1:3" x14ac:dyDescent="0.25">
      <c r="A3286" s="321">
        <v>3541002</v>
      </c>
      <c r="B3286" s="320" t="s">
        <v>4801</v>
      </c>
      <c r="C3286" s="321">
        <v>3541002</v>
      </c>
    </row>
    <row r="3287" spans="1:3" x14ac:dyDescent="0.25">
      <c r="A3287" s="321">
        <v>3541003</v>
      </c>
      <c r="B3287" s="320" t="s">
        <v>4802</v>
      </c>
      <c r="C3287" s="321">
        <v>3541003</v>
      </c>
    </row>
    <row r="3288" spans="1:3" x14ac:dyDescent="0.25">
      <c r="A3288" s="321">
        <v>3541004</v>
      </c>
      <c r="B3288" s="320" t="s">
        <v>4803</v>
      </c>
      <c r="C3288" s="321">
        <v>3541004</v>
      </c>
    </row>
    <row r="3289" spans="1:3" x14ac:dyDescent="0.25">
      <c r="A3289" s="321">
        <v>3541005</v>
      </c>
      <c r="B3289" s="320" t="s">
        <v>4804</v>
      </c>
      <c r="C3289" s="321">
        <v>3541005</v>
      </c>
    </row>
    <row r="3290" spans="1:3" x14ac:dyDescent="0.25">
      <c r="A3290" s="321">
        <v>3541099</v>
      </c>
      <c r="B3290" s="320" t="s">
        <v>4805</v>
      </c>
      <c r="C3290" s="321">
        <v>3541099</v>
      </c>
    </row>
    <row r="3291" spans="1:3" x14ac:dyDescent="0.25">
      <c r="A3291" s="321">
        <v>3542001</v>
      </c>
      <c r="B3291" s="320" t="s">
        <v>4806</v>
      </c>
      <c r="C3291" s="321">
        <v>3542001</v>
      </c>
    </row>
    <row r="3292" spans="1:3" x14ac:dyDescent="0.25">
      <c r="A3292" s="321">
        <v>3542002</v>
      </c>
      <c r="B3292" s="320" t="s">
        <v>4807</v>
      </c>
      <c r="C3292" s="321">
        <v>3542002</v>
      </c>
    </row>
    <row r="3293" spans="1:3" x14ac:dyDescent="0.25">
      <c r="A3293" s="321">
        <v>3542003</v>
      </c>
      <c r="B3293" s="320" t="s">
        <v>4808</v>
      </c>
      <c r="C3293" s="321">
        <v>3542003</v>
      </c>
    </row>
    <row r="3294" spans="1:3" x14ac:dyDescent="0.25">
      <c r="A3294" s="321">
        <v>3542004</v>
      </c>
      <c r="B3294" s="320" t="s">
        <v>4809</v>
      </c>
      <c r="C3294" s="321">
        <v>3542004</v>
      </c>
    </row>
    <row r="3295" spans="1:3" x14ac:dyDescent="0.25">
      <c r="A3295" s="321">
        <v>3542005</v>
      </c>
      <c r="B3295" s="320" t="s">
        <v>4810</v>
      </c>
      <c r="C3295" s="321">
        <v>3542005</v>
      </c>
    </row>
    <row r="3296" spans="1:3" x14ac:dyDescent="0.25">
      <c r="A3296" s="321">
        <v>3542006</v>
      </c>
      <c r="B3296" s="320" t="s">
        <v>4811</v>
      </c>
      <c r="C3296" s="321">
        <v>3542006</v>
      </c>
    </row>
    <row r="3297" spans="1:3" x14ac:dyDescent="0.25">
      <c r="A3297" s="321">
        <v>3542007</v>
      </c>
      <c r="B3297" s="320" t="s">
        <v>4812</v>
      </c>
      <c r="C3297" s="321">
        <v>3542007</v>
      </c>
    </row>
    <row r="3298" spans="1:3" x14ac:dyDescent="0.25">
      <c r="A3298" s="321">
        <v>3542008</v>
      </c>
      <c r="B3298" s="320" t="s">
        <v>4813</v>
      </c>
      <c r="C3298" s="321">
        <v>3542008</v>
      </c>
    </row>
    <row r="3299" spans="1:3" x14ac:dyDescent="0.25">
      <c r="A3299" s="321">
        <v>3542009</v>
      </c>
      <c r="B3299" s="320" t="s">
        <v>4814</v>
      </c>
      <c r="C3299" s="321">
        <v>3542009</v>
      </c>
    </row>
    <row r="3300" spans="1:3" x14ac:dyDescent="0.25">
      <c r="A3300" s="321">
        <v>3542010</v>
      </c>
      <c r="B3300" s="320" t="s">
        <v>4815</v>
      </c>
      <c r="C3300" s="321">
        <v>3542010</v>
      </c>
    </row>
    <row r="3301" spans="1:3" x14ac:dyDescent="0.25">
      <c r="A3301" s="321">
        <v>3542011</v>
      </c>
      <c r="B3301" s="320" t="s">
        <v>4816</v>
      </c>
      <c r="C3301" s="321">
        <v>3542011</v>
      </c>
    </row>
    <row r="3302" spans="1:3" x14ac:dyDescent="0.25">
      <c r="A3302" s="321">
        <v>3542012</v>
      </c>
      <c r="B3302" s="320" t="s">
        <v>4817</v>
      </c>
      <c r="C3302" s="321">
        <v>3542012</v>
      </c>
    </row>
    <row r="3303" spans="1:3" x14ac:dyDescent="0.25">
      <c r="A3303" s="321">
        <v>3542013</v>
      </c>
      <c r="B3303" s="320" t="s">
        <v>4818</v>
      </c>
      <c r="C3303" s="321">
        <v>3542013</v>
      </c>
    </row>
    <row r="3304" spans="1:3" x14ac:dyDescent="0.25">
      <c r="A3304" s="321">
        <v>3543001</v>
      </c>
      <c r="B3304" s="320" t="s">
        <v>4819</v>
      </c>
      <c r="C3304" s="321">
        <v>3543001</v>
      </c>
    </row>
    <row r="3305" spans="1:3" x14ac:dyDescent="0.25">
      <c r="A3305" s="321">
        <v>3543002</v>
      </c>
      <c r="B3305" s="320" t="s">
        <v>4820</v>
      </c>
      <c r="C3305" s="321">
        <v>3543002</v>
      </c>
    </row>
    <row r="3306" spans="1:3" ht="22.5" x14ac:dyDescent="0.25">
      <c r="A3306" s="321">
        <v>3543003</v>
      </c>
      <c r="B3306" s="320" t="s">
        <v>4821</v>
      </c>
      <c r="C3306" s="321">
        <v>3543003</v>
      </c>
    </row>
    <row r="3307" spans="1:3" x14ac:dyDescent="0.25">
      <c r="A3307" s="321">
        <v>3543004</v>
      </c>
      <c r="B3307" s="320" t="s">
        <v>4822</v>
      </c>
      <c r="C3307" s="321">
        <v>3543004</v>
      </c>
    </row>
    <row r="3308" spans="1:3" x14ac:dyDescent="0.25">
      <c r="A3308" s="321">
        <v>3543005</v>
      </c>
      <c r="B3308" s="320" t="s">
        <v>4823</v>
      </c>
      <c r="C3308" s="321">
        <v>3543005</v>
      </c>
    </row>
    <row r="3309" spans="1:3" x14ac:dyDescent="0.25">
      <c r="A3309" s="321">
        <v>3543006</v>
      </c>
      <c r="B3309" s="320" t="s">
        <v>4824</v>
      </c>
      <c r="C3309" s="321">
        <v>3543006</v>
      </c>
    </row>
    <row r="3310" spans="1:3" x14ac:dyDescent="0.25">
      <c r="A3310" s="321">
        <v>3544101</v>
      </c>
      <c r="B3310" s="320" t="s">
        <v>4825</v>
      </c>
      <c r="C3310" s="321">
        <v>3544101</v>
      </c>
    </row>
    <row r="3311" spans="1:3" x14ac:dyDescent="0.25">
      <c r="A3311" s="321">
        <v>3544102</v>
      </c>
      <c r="B3311" s="320" t="s">
        <v>4826</v>
      </c>
      <c r="C3311" s="321">
        <v>3544102</v>
      </c>
    </row>
    <row r="3312" spans="1:3" x14ac:dyDescent="0.25">
      <c r="A3312" s="321">
        <v>3544201</v>
      </c>
      <c r="B3312" s="320" t="s">
        <v>4827</v>
      </c>
      <c r="C3312" s="321">
        <v>3544201</v>
      </c>
    </row>
    <row r="3313" spans="1:3" x14ac:dyDescent="0.25">
      <c r="A3313" s="321">
        <v>3544202</v>
      </c>
      <c r="B3313" s="320" t="s">
        <v>4828</v>
      </c>
      <c r="C3313" s="321">
        <v>3544202</v>
      </c>
    </row>
    <row r="3314" spans="1:3" x14ac:dyDescent="0.25">
      <c r="A3314" s="321">
        <v>3544203</v>
      </c>
      <c r="B3314" s="320" t="s">
        <v>4829</v>
      </c>
      <c r="C3314" s="321">
        <v>3544203</v>
      </c>
    </row>
    <row r="3315" spans="1:3" x14ac:dyDescent="0.25">
      <c r="A3315" s="321">
        <v>3544204</v>
      </c>
      <c r="B3315" s="320" t="s">
        <v>4830</v>
      </c>
      <c r="C3315" s="321">
        <v>3544204</v>
      </c>
    </row>
    <row r="3316" spans="1:3" x14ac:dyDescent="0.25">
      <c r="A3316" s="321">
        <v>3545001</v>
      </c>
      <c r="B3316" s="320" t="s">
        <v>4831</v>
      </c>
      <c r="C3316" s="321">
        <v>3545001</v>
      </c>
    </row>
    <row r="3317" spans="1:3" x14ac:dyDescent="0.25">
      <c r="A3317" s="321">
        <v>3545002</v>
      </c>
      <c r="B3317" s="320" t="s">
        <v>4832</v>
      </c>
      <c r="C3317" s="321">
        <v>3545002</v>
      </c>
    </row>
    <row r="3318" spans="1:3" x14ac:dyDescent="0.25">
      <c r="A3318" s="321">
        <v>3545003</v>
      </c>
      <c r="B3318" s="320" t="s">
        <v>4833</v>
      </c>
      <c r="C3318" s="321">
        <v>3545003</v>
      </c>
    </row>
    <row r="3319" spans="1:3" ht="22.5" x14ac:dyDescent="0.25">
      <c r="A3319" s="321">
        <v>3545004</v>
      </c>
      <c r="B3319" s="320" t="s">
        <v>4834</v>
      </c>
      <c r="C3319" s="321">
        <v>3545004</v>
      </c>
    </row>
    <row r="3320" spans="1:3" x14ac:dyDescent="0.25">
      <c r="A3320" s="321">
        <v>3545005</v>
      </c>
      <c r="B3320" s="320" t="s">
        <v>4835</v>
      </c>
      <c r="C3320" s="321">
        <v>3545005</v>
      </c>
    </row>
    <row r="3321" spans="1:3" x14ac:dyDescent="0.25">
      <c r="A3321" s="321">
        <v>3545006</v>
      </c>
      <c r="B3321" s="320" t="s">
        <v>4836</v>
      </c>
      <c r="C3321" s="321">
        <v>3545006</v>
      </c>
    </row>
    <row r="3322" spans="1:3" x14ac:dyDescent="0.25">
      <c r="A3322" s="321">
        <v>3545007</v>
      </c>
      <c r="B3322" s="320" t="s">
        <v>4837</v>
      </c>
      <c r="C3322" s="321">
        <v>3545007</v>
      </c>
    </row>
    <row r="3323" spans="1:3" x14ac:dyDescent="0.25">
      <c r="A3323" s="321">
        <v>3545008</v>
      </c>
      <c r="B3323" s="320" t="s">
        <v>4838</v>
      </c>
      <c r="C3323" s="321">
        <v>3545008</v>
      </c>
    </row>
    <row r="3324" spans="1:3" x14ac:dyDescent="0.25">
      <c r="A3324" s="321">
        <v>3545009</v>
      </c>
      <c r="B3324" s="320" t="s">
        <v>4839</v>
      </c>
      <c r="C3324" s="321">
        <v>3545009</v>
      </c>
    </row>
    <row r="3325" spans="1:3" x14ac:dyDescent="0.25">
      <c r="A3325" s="321">
        <v>3545010</v>
      </c>
      <c r="B3325" s="320" t="s">
        <v>4840</v>
      </c>
      <c r="C3325" s="321">
        <v>3545010</v>
      </c>
    </row>
    <row r="3326" spans="1:3" x14ac:dyDescent="0.25">
      <c r="A3326" s="321">
        <v>3546001</v>
      </c>
      <c r="B3326" s="320" t="s">
        <v>4841</v>
      </c>
      <c r="C3326" s="321">
        <v>3546001</v>
      </c>
    </row>
    <row r="3327" spans="1:3" x14ac:dyDescent="0.25">
      <c r="A3327" s="321">
        <v>3546002</v>
      </c>
      <c r="B3327" s="320" t="s">
        <v>4842</v>
      </c>
      <c r="C3327" s="321">
        <v>3546002</v>
      </c>
    </row>
    <row r="3328" spans="1:3" ht="22.5" x14ac:dyDescent="0.25">
      <c r="A3328" s="321">
        <v>35470</v>
      </c>
      <c r="B3328" s="320" t="s">
        <v>4843</v>
      </c>
      <c r="C3328" s="321">
        <v>35470</v>
      </c>
    </row>
    <row r="3329" spans="1:3" x14ac:dyDescent="0.25">
      <c r="A3329" s="321">
        <v>3549101</v>
      </c>
      <c r="B3329" s="320" t="s">
        <v>4844</v>
      </c>
      <c r="C3329" s="321">
        <v>3549101</v>
      </c>
    </row>
    <row r="3330" spans="1:3" x14ac:dyDescent="0.25">
      <c r="A3330" s="321">
        <v>3549901</v>
      </c>
      <c r="B3330" s="320" t="s">
        <v>4845</v>
      </c>
      <c r="C3330" s="321">
        <v>3549901</v>
      </c>
    </row>
    <row r="3331" spans="1:3" x14ac:dyDescent="0.25">
      <c r="A3331" s="321">
        <v>3549902</v>
      </c>
      <c r="B3331" s="320" t="s">
        <v>4846</v>
      </c>
      <c r="C3331" s="321">
        <v>3549902</v>
      </c>
    </row>
    <row r="3332" spans="1:3" x14ac:dyDescent="0.25">
      <c r="A3332" s="321">
        <v>3549903</v>
      </c>
      <c r="B3332" s="320" t="s">
        <v>4847</v>
      </c>
      <c r="C3332" s="321">
        <v>3549903</v>
      </c>
    </row>
    <row r="3333" spans="1:3" x14ac:dyDescent="0.25">
      <c r="A3333" s="321">
        <v>3549904</v>
      </c>
      <c r="B3333" s="320" t="s">
        <v>4848</v>
      </c>
      <c r="C3333" s="321">
        <v>3549904</v>
      </c>
    </row>
    <row r="3334" spans="1:3" x14ac:dyDescent="0.25">
      <c r="A3334" s="321">
        <v>3549905</v>
      </c>
      <c r="B3334" s="320" t="s">
        <v>4849</v>
      </c>
      <c r="C3334" s="321">
        <v>3549905</v>
      </c>
    </row>
    <row r="3335" spans="1:3" x14ac:dyDescent="0.25">
      <c r="A3335" s="321">
        <v>3549906</v>
      </c>
      <c r="B3335" s="320" t="s">
        <v>4850</v>
      </c>
      <c r="C3335" s="321">
        <v>3549906</v>
      </c>
    </row>
    <row r="3336" spans="1:3" ht="22.5" x14ac:dyDescent="0.25">
      <c r="A3336" s="321">
        <v>3549907</v>
      </c>
      <c r="B3336" s="320" t="s">
        <v>4851</v>
      </c>
      <c r="C3336" s="321">
        <v>3549907</v>
      </c>
    </row>
    <row r="3337" spans="1:3" x14ac:dyDescent="0.25">
      <c r="A3337" s="321">
        <v>3549908</v>
      </c>
      <c r="B3337" s="320" t="s">
        <v>4852</v>
      </c>
      <c r="C3337" s="321">
        <v>3549908</v>
      </c>
    </row>
    <row r="3338" spans="1:3" ht="22.5" x14ac:dyDescent="0.25">
      <c r="A3338" s="321">
        <v>3549909</v>
      </c>
      <c r="B3338" s="320" t="s">
        <v>4853</v>
      </c>
      <c r="C3338" s="321">
        <v>3549909</v>
      </c>
    </row>
    <row r="3339" spans="1:3" x14ac:dyDescent="0.25">
      <c r="A3339" s="321">
        <v>3549910</v>
      </c>
      <c r="B3339" s="320" t="s">
        <v>4854</v>
      </c>
      <c r="C3339" s="321">
        <v>3549910</v>
      </c>
    </row>
    <row r="3340" spans="1:3" x14ac:dyDescent="0.25">
      <c r="A3340" s="321">
        <v>3549911</v>
      </c>
      <c r="B3340" s="320" t="s">
        <v>4855</v>
      </c>
      <c r="C3340" s="321">
        <v>3549911</v>
      </c>
    </row>
    <row r="3341" spans="1:3" ht="22.5" x14ac:dyDescent="0.25">
      <c r="A3341" s="321">
        <v>3549912</v>
      </c>
      <c r="B3341" s="320" t="s">
        <v>4856</v>
      </c>
      <c r="C3341" s="321">
        <v>3549912</v>
      </c>
    </row>
    <row r="3342" spans="1:3" x14ac:dyDescent="0.25">
      <c r="A3342" s="321">
        <v>3549913</v>
      </c>
      <c r="B3342" s="320" t="s">
        <v>4857</v>
      </c>
      <c r="C3342" s="321">
        <v>3549913</v>
      </c>
    </row>
    <row r="3343" spans="1:3" x14ac:dyDescent="0.25">
      <c r="A3343" s="321">
        <v>3549914</v>
      </c>
      <c r="B3343" s="320" t="s">
        <v>4858</v>
      </c>
      <c r="C3343" s="321">
        <v>3549914</v>
      </c>
    </row>
    <row r="3344" spans="1:3" x14ac:dyDescent="0.25">
      <c r="A3344" s="321">
        <v>3549915</v>
      </c>
      <c r="B3344" s="320" t="s">
        <v>4859</v>
      </c>
      <c r="C3344" s="321">
        <v>3549915</v>
      </c>
    </row>
    <row r="3345" spans="1:3" x14ac:dyDescent="0.25">
      <c r="A3345" s="321">
        <v>3549916</v>
      </c>
      <c r="B3345" s="320" t="s">
        <v>4860</v>
      </c>
      <c r="C3345" s="321">
        <v>3549916</v>
      </c>
    </row>
    <row r="3346" spans="1:3" x14ac:dyDescent="0.25">
      <c r="A3346" s="321">
        <v>3549917</v>
      </c>
      <c r="B3346" s="320" t="s">
        <v>4861</v>
      </c>
      <c r="C3346" s="321">
        <v>3549917</v>
      </c>
    </row>
    <row r="3347" spans="1:3" x14ac:dyDescent="0.25">
      <c r="A3347" s="321">
        <v>3549918</v>
      </c>
      <c r="B3347" s="320" t="s">
        <v>4862</v>
      </c>
      <c r="C3347" s="321">
        <v>3549918</v>
      </c>
    </row>
    <row r="3348" spans="1:3" x14ac:dyDescent="0.25">
      <c r="A3348" s="321">
        <v>3549919</v>
      </c>
      <c r="B3348" s="320" t="s">
        <v>4863</v>
      </c>
      <c r="C3348" s="321">
        <v>3549919</v>
      </c>
    </row>
    <row r="3349" spans="1:3" x14ac:dyDescent="0.25">
      <c r="A3349" s="321">
        <v>3549920</v>
      </c>
      <c r="B3349" s="320" t="s">
        <v>4864</v>
      </c>
      <c r="C3349" s="321">
        <v>3549920</v>
      </c>
    </row>
    <row r="3350" spans="1:3" x14ac:dyDescent="0.25">
      <c r="A3350" s="321">
        <v>3549921</v>
      </c>
      <c r="B3350" s="320" t="s">
        <v>4865</v>
      </c>
      <c r="C3350" s="321">
        <v>3549921</v>
      </c>
    </row>
    <row r="3351" spans="1:3" x14ac:dyDescent="0.25">
      <c r="A3351" s="321">
        <v>3549922</v>
      </c>
      <c r="B3351" s="320" t="s">
        <v>4866</v>
      </c>
      <c r="C3351" s="321">
        <v>3549922</v>
      </c>
    </row>
    <row r="3352" spans="1:3" ht="22.5" x14ac:dyDescent="0.25">
      <c r="A3352" s="321">
        <v>3549923</v>
      </c>
      <c r="B3352" s="320" t="s">
        <v>4867</v>
      </c>
      <c r="C3352" s="321">
        <v>3549923</v>
      </c>
    </row>
    <row r="3353" spans="1:3" x14ac:dyDescent="0.25">
      <c r="A3353" s="321">
        <v>3549924</v>
      </c>
      <c r="B3353" s="320" t="s">
        <v>4868</v>
      </c>
      <c r="C3353" s="321">
        <v>3549924</v>
      </c>
    </row>
    <row r="3354" spans="1:3" x14ac:dyDescent="0.25">
      <c r="A3354" s="321">
        <v>3549925</v>
      </c>
      <c r="B3354" s="320" t="s">
        <v>4869</v>
      </c>
      <c r="C3354" s="321">
        <v>3549925</v>
      </c>
    </row>
    <row r="3355" spans="1:3" x14ac:dyDescent="0.25">
      <c r="A3355" s="321">
        <v>3549926</v>
      </c>
      <c r="B3355" s="320" t="s">
        <v>4870</v>
      </c>
      <c r="C3355" s="321">
        <v>3549926</v>
      </c>
    </row>
    <row r="3356" spans="1:3" x14ac:dyDescent="0.25">
      <c r="A3356" s="321">
        <v>3549927</v>
      </c>
      <c r="B3356" s="320" t="s">
        <v>4871</v>
      </c>
      <c r="C3356" s="321">
        <v>3549927</v>
      </c>
    </row>
    <row r="3357" spans="1:3" x14ac:dyDescent="0.25">
      <c r="A3357" s="321">
        <v>3549928</v>
      </c>
      <c r="B3357" s="320" t="s">
        <v>4872</v>
      </c>
      <c r="C3357" s="321">
        <v>3549928</v>
      </c>
    </row>
    <row r="3358" spans="1:3" x14ac:dyDescent="0.25">
      <c r="A3358" s="321">
        <v>3549929</v>
      </c>
      <c r="B3358" s="320" t="s">
        <v>4873</v>
      </c>
      <c r="C3358" s="321">
        <v>3549929</v>
      </c>
    </row>
    <row r="3359" spans="1:3" ht="22.5" x14ac:dyDescent="0.25">
      <c r="A3359" s="321">
        <v>3549930</v>
      </c>
      <c r="B3359" s="320" t="s">
        <v>4874</v>
      </c>
      <c r="C3359" s="321">
        <v>3549930</v>
      </c>
    </row>
    <row r="3360" spans="1:3" ht="22.5" x14ac:dyDescent="0.25">
      <c r="A3360" s="321">
        <v>3549931</v>
      </c>
      <c r="B3360" s="320" t="s">
        <v>4875</v>
      </c>
      <c r="C3360" s="321">
        <v>3549931</v>
      </c>
    </row>
    <row r="3361" spans="1:3" x14ac:dyDescent="0.25">
      <c r="A3361" s="321">
        <v>3549932</v>
      </c>
      <c r="B3361" s="320" t="s">
        <v>4876</v>
      </c>
      <c r="C3361" s="321">
        <v>3549932</v>
      </c>
    </row>
    <row r="3362" spans="1:3" x14ac:dyDescent="0.25">
      <c r="A3362" s="321">
        <v>3549933</v>
      </c>
      <c r="B3362" s="320" t="s">
        <v>4877</v>
      </c>
      <c r="C3362" s="321">
        <v>3549933</v>
      </c>
    </row>
    <row r="3363" spans="1:3" x14ac:dyDescent="0.25">
      <c r="A3363" s="321">
        <v>3549934</v>
      </c>
      <c r="B3363" s="320" t="s">
        <v>4878</v>
      </c>
      <c r="C3363" s="321">
        <v>3549934</v>
      </c>
    </row>
    <row r="3364" spans="1:3" x14ac:dyDescent="0.25">
      <c r="A3364" s="321">
        <v>3549935</v>
      </c>
      <c r="B3364" s="320" t="s">
        <v>4879</v>
      </c>
      <c r="C3364" s="321">
        <v>3549935</v>
      </c>
    </row>
    <row r="3365" spans="1:3" x14ac:dyDescent="0.25">
      <c r="A3365" s="321">
        <v>3549936</v>
      </c>
      <c r="B3365" s="320" t="s">
        <v>4880</v>
      </c>
      <c r="C3365" s="321">
        <v>3549936</v>
      </c>
    </row>
    <row r="3366" spans="1:3" x14ac:dyDescent="0.25">
      <c r="A3366" s="321">
        <v>3549937</v>
      </c>
      <c r="B3366" s="320" t="s">
        <v>4881</v>
      </c>
      <c r="C3366" s="321">
        <v>3549937</v>
      </c>
    </row>
    <row r="3367" spans="1:3" x14ac:dyDescent="0.25">
      <c r="A3367" s="321">
        <v>3549938</v>
      </c>
      <c r="B3367" s="320" t="s">
        <v>4882</v>
      </c>
      <c r="C3367" s="321">
        <v>3549938</v>
      </c>
    </row>
    <row r="3368" spans="1:3" x14ac:dyDescent="0.25">
      <c r="A3368" s="321">
        <v>3549939</v>
      </c>
      <c r="B3368" s="320" t="s">
        <v>4883</v>
      </c>
      <c r="C3368" s="321">
        <v>3549939</v>
      </c>
    </row>
    <row r="3369" spans="1:3" x14ac:dyDescent="0.25">
      <c r="A3369" s="321">
        <v>3549940</v>
      </c>
      <c r="B3369" s="320" t="s">
        <v>4884</v>
      </c>
      <c r="C3369" s="321">
        <v>3549940</v>
      </c>
    </row>
    <row r="3370" spans="1:3" ht="22.5" x14ac:dyDescent="0.25">
      <c r="A3370" s="321">
        <v>3549941</v>
      </c>
      <c r="B3370" s="320" t="s">
        <v>4885</v>
      </c>
      <c r="C3370" s="321">
        <v>3549941</v>
      </c>
    </row>
    <row r="3371" spans="1:3" ht="22.5" x14ac:dyDescent="0.25">
      <c r="A3371" s="321">
        <v>3549942</v>
      </c>
      <c r="B3371" s="320" t="s">
        <v>4886</v>
      </c>
      <c r="C3371" s="321">
        <v>3549942</v>
      </c>
    </row>
    <row r="3372" spans="1:3" ht="22.5" x14ac:dyDescent="0.25">
      <c r="A3372" s="321">
        <v>3549943</v>
      </c>
      <c r="B3372" s="320" t="s">
        <v>4887</v>
      </c>
      <c r="C3372" s="321">
        <v>3549943</v>
      </c>
    </row>
    <row r="3373" spans="1:3" ht="22.5" x14ac:dyDescent="0.25">
      <c r="A3373" s="321">
        <v>3549944</v>
      </c>
      <c r="B3373" s="320" t="s">
        <v>4888</v>
      </c>
      <c r="C3373" s="321">
        <v>3549944</v>
      </c>
    </row>
    <row r="3374" spans="1:3" ht="22.5" x14ac:dyDescent="0.25">
      <c r="A3374" s="321">
        <v>3549945</v>
      </c>
      <c r="B3374" s="320" t="s">
        <v>4889</v>
      </c>
      <c r="C3374" s="321">
        <v>3549945</v>
      </c>
    </row>
    <row r="3375" spans="1:3" x14ac:dyDescent="0.25">
      <c r="A3375" s="321">
        <v>3549946</v>
      </c>
      <c r="B3375" s="320" t="s">
        <v>4890</v>
      </c>
      <c r="C3375" s="321">
        <v>3549946</v>
      </c>
    </row>
    <row r="3376" spans="1:3" x14ac:dyDescent="0.25">
      <c r="A3376" s="321">
        <v>3549947</v>
      </c>
      <c r="B3376" s="320" t="s">
        <v>4891</v>
      </c>
      <c r="C3376" s="321">
        <v>3549947</v>
      </c>
    </row>
    <row r="3377" spans="1:3" x14ac:dyDescent="0.25">
      <c r="A3377" s="321">
        <v>3549948</v>
      </c>
      <c r="B3377" s="320" t="s">
        <v>4892</v>
      </c>
      <c r="C3377" s="321">
        <v>3549948</v>
      </c>
    </row>
    <row r="3378" spans="1:3" x14ac:dyDescent="0.25">
      <c r="A3378" s="321">
        <v>3549949</v>
      </c>
      <c r="B3378" s="320" t="s">
        <v>4893</v>
      </c>
      <c r="C3378" s="321">
        <v>3549949</v>
      </c>
    </row>
    <row r="3379" spans="1:3" ht="22.5" x14ac:dyDescent="0.25">
      <c r="A3379" s="321">
        <v>3549950</v>
      </c>
      <c r="B3379" s="320" t="s">
        <v>4894</v>
      </c>
      <c r="C3379" s="321">
        <v>3549950</v>
      </c>
    </row>
    <row r="3380" spans="1:3" x14ac:dyDescent="0.25">
      <c r="A3380" s="321">
        <v>3549951</v>
      </c>
      <c r="B3380" s="320" t="s">
        <v>4895</v>
      </c>
      <c r="C3380" s="321">
        <v>3549951</v>
      </c>
    </row>
    <row r="3381" spans="1:3" ht="22.5" x14ac:dyDescent="0.25">
      <c r="A3381" s="321">
        <v>3549952</v>
      </c>
      <c r="B3381" s="320" t="s">
        <v>4896</v>
      </c>
      <c r="C3381" s="321">
        <v>3549952</v>
      </c>
    </row>
    <row r="3382" spans="1:3" ht="22.5" x14ac:dyDescent="0.25">
      <c r="A3382" s="321">
        <v>3549953</v>
      </c>
      <c r="B3382" s="320" t="s">
        <v>4897</v>
      </c>
      <c r="C3382" s="321">
        <v>3549953</v>
      </c>
    </row>
    <row r="3383" spans="1:3" x14ac:dyDescent="0.25">
      <c r="A3383" s="321">
        <v>3549954</v>
      </c>
      <c r="B3383" s="320" t="s">
        <v>4898</v>
      </c>
      <c r="C3383" s="321">
        <v>3549954</v>
      </c>
    </row>
    <row r="3384" spans="1:3" x14ac:dyDescent="0.25">
      <c r="A3384" s="321">
        <v>3549955</v>
      </c>
      <c r="B3384" s="320" t="s">
        <v>4899</v>
      </c>
      <c r="C3384" s="321">
        <v>3549955</v>
      </c>
    </row>
    <row r="3385" spans="1:3" x14ac:dyDescent="0.25">
      <c r="A3385" s="321">
        <v>3549956</v>
      </c>
      <c r="B3385" s="320" t="s">
        <v>4900</v>
      </c>
      <c r="C3385" s="321">
        <v>3549956</v>
      </c>
    </row>
    <row r="3386" spans="1:3" x14ac:dyDescent="0.25">
      <c r="A3386" s="321">
        <v>3549957</v>
      </c>
      <c r="B3386" s="320" t="s">
        <v>4901</v>
      </c>
      <c r="C3386" s="321">
        <v>3549957</v>
      </c>
    </row>
    <row r="3387" spans="1:3" x14ac:dyDescent="0.25">
      <c r="A3387" s="321">
        <v>3549958</v>
      </c>
      <c r="B3387" s="320" t="s">
        <v>4902</v>
      </c>
      <c r="C3387" s="321">
        <v>3549958</v>
      </c>
    </row>
    <row r="3388" spans="1:3" ht="22.5" x14ac:dyDescent="0.25">
      <c r="A3388" s="321">
        <v>3549959</v>
      </c>
      <c r="B3388" s="320" t="s">
        <v>4903</v>
      </c>
      <c r="C3388" s="321">
        <v>3549959</v>
      </c>
    </row>
    <row r="3389" spans="1:3" ht="22.5" x14ac:dyDescent="0.25">
      <c r="A3389" s="321">
        <v>3549960</v>
      </c>
      <c r="B3389" s="320" t="s">
        <v>4904</v>
      </c>
      <c r="C3389" s="321">
        <v>3549960</v>
      </c>
    </row>
    <row r="3390" spans="1:3" ht="22.5" x14ac:dyDescent="0.25">
      <c r="A3390" s="321">
        <v>3549961</v>
      </c>
      <c r="B3390" s="320" t="s">
        <v>4905</v>
      </c>
      <c r="C3390" s="321">
        <v>3549961</v>
      </c>
    </row>
    <row r="3391" spans="1:3" ht="22.5" x14ac:dyDescent="0.25">
      <c r="A3391" s="321">
        <v>3549962</v>
      </c>
      <c r="B3391" s="320" t="s">
        <v>4906</v>
      </c>
      <c r="C3391" s="321">
        <v>3549962</v>
      </c>
    </row>
    <row r="3392" spans="1:3" ht="22.5" x14ac:dyDescent="0.25">
      <c r="A3392" s="321">
        <v>3549963</v>
      </c>
      <c r="B3392" s="320" t="s">
        <v>4907</v>
      </c>
      <c r="C3392" s="321">
        <v>3549963</v>
      </c>
    </row>
    <row r="3393" spans="1:3" x14ac:dyDescent="0.25">
      <c r="A3393" s="321">
        <v>3549995</v>
      </c>
      <c r="B3393" s="320" t="s">
        <v>4908</v>
      </c>
      <c r="C3393" s="321">
        <v>3549995</v>
      </c>
    </row>
    <row r="3394" spans="1:3" x14ac:dyDescent="0.25">
      <c r="A3394" s="321">
        <v>3549996</v>
      </c>
      <c r="B3394" s="320" t="s">
        <v>4909</v>
      </c>
      <c r="C3394" s="321">
        <v>3549996</v>
      </c>
    </row>
    <row r="3395" spans="1:3" x14ac:dyDescent="0.25">
      <c r="A3395" s="321">
        <v>3549997</v>
      </c>
      <c r="B3395" s="320" t="s">
        <v>4910</v>
      </c>
      <c r="C3395" s="321">
        <v>3549997</v>
      </c>
    </row>
    <row r="3396" spans="1:3" x14ac:dyDescent="0.25">
      <c r="A3396" s="321">
        <v>3549998</v>
      </c>
      <c r="B3396" s="320" t="s">
        <v>4911</v>
      </c>
      <c r="C3396" s="321">
        <v>3549998</v>
      </c>
    </row>
    <row r="3397" spans="1:3" x14ac:dyDescent="0.25">
      <c r="A3397" s="321">
        <v>3549999</v>
      </c>
      <c r="B3397" s="320" t="s">
        <v>4912</v>
      </c>
      <c r="C3397" s="321">
        <v>3549999</v>
      </c>
    </row>
    <row r="3398" spans="1:3" x14ac:dyDescent="0.25">
      <c r="A3398" s="321">
        <v>3551001</v>
      </c>
      <c r="B3398" s="320" t="s">
        <v>4913</v>
      </c>
      <c r="C3398" s="321">
        <v>3551001</v>
      </c>
    </row>
    <row r="3399" spans="1:3" x14ac:dyDescent="0.25">
      <c r="A3399" s="321">
        <v>3551002</v>
      </c>
      <c r="B3399" s="320" t="s">
        <v>4914</v>
      </c>
      <c r="C3399" s="321">
        <v>3551002</v>
      </c>
    </row>
    <row r="3400" spans="1:3" x14ac:dyDescent="0.25">
      <c r="A3400" s="321">
        <v>3551003</v>
      </c>
      <c r="B3400" s="320" t="s">
        <v>4915</v>
      </c>
      <c r="C3400" s="321">
        <v>3551003</v>
      </c>
    </row>
    <row r="3401" spans="1:3" x14ac:dyDescent="0.25">
      <c r="A3401" s="321">
        <v>3551004</v>
      </c>
      <c r="B3401" s="320" t="s">
        <v>4916</v>
      </c>
      <c r="C3401" s="321">
        <v>3551004</v>
      </c>
    </row>
    <row r="3402" spans="1:3" ht="22.5" x14ac:dyDescent="0.25">
      <c r="A3402" s="321">
        <v>3551005</v>
      </c>
      <c r="B3402" s="320" t="s">
        <v>4917</v>
      </c>
      <c r="C3402" s="321">
        <v>3551005</v>
      </c>
    </row>
    <row r="3403" spans="1:3" x14ac:dyDescent="0.25">
      <c r="A3403" s="321">
        <v>3552001</v>
      </c>
      <c r="B3403" s="320" t="s">
        <v>4918</v>
      </c>
      <c r="C3403" s="321">
        <v>3552001</v>
      </c>
    </row>
    <row r="3404" spans="1:3" ht="22.5" x14ac:dyDescent="0.25">
      <c r="A3404" s="321">
        <v>3552002</v>
      </c>
      <c r="B3404" s="320" t="s">
        <v>4919</v>
      </c>
      <c r="C3404" s="321">
        <v>3552002</v>
      </c>
    </row>
    <row r="3405" spans="1:3" x14ac:dyDescent="0.25">
      <c r="A3405" s="321">
        <v>3553001</v>
      </c>
      <c r="B3405" s="320" t="s">
        <v>4920</v>
      </c>
      <c r="C3405" s="321">
        <v>3553001</v>
      </c>
    </row>
    <row r="3406" spans="1:3" ht="22.5" x14ac:dyDescent="0.25">
      <c r="A3406" s="321">
        <v>3553002</v>
      </c>
      <c r="B3406" s="320" t="s">
        <v>4921</v>
      </c>
      <c r="C3406" s="321">
        <v>3553002</v>
      </c>
    </row>
    <row r="3407" spans="1:3" ht="22.5" x14ac:dyDescent="0.25">
      <c r="A3407" s="321">
        <v>3553003</v>
      </c>
      <c r="B3407" s="320" t="s">
        <v>4922</v>
      </c>
      <c r="C3407" s="321">
        <v>3553003</v>
      </c>
    </row>
    <row r="3408" spans="1:3" ht="22.5" x14ac:dyDescent="0.25">
      <c r="A3408" s="321">
        <v>3553004</v>
      </c>
      <c r="B3408" s="320" t="s">
        <v>4923</v>
      </c>
      <c r="C3408" s="321">
        <v>3553004</v>
      </c>
    </row>
    <row r="3409" spans="1:3" ht="22.5" x14ac:dyDescent="0.25">
      <c r="A3409" s="321">
        <v>3553005</v>
      </c>
      <c r="B3409" s="320" t="s">
        <v>4924</v>
      </c>
      <c r="C3409" s="321">
        <v>3553005</v>
      </c>
    </row>
    <row r="3410" spans="1:3" x14ac:dyDescent="0.25">
      <c r="A3410" s="321">
        <v>3553006</v>
      </c>
      <c r="B3410" s="320" t="s">
        <v>4925</v>
      </c>
      <c r="C3410" s="321">
        <v>3553006</v>
      </c>
    </row>
    <row r="3411" spans="1:3" x14ac:dyDescent="0.25">
      <c r="A3411" s="321">
        <v>3554001</v>
      </c>
      <c r="B3411" s="320" t="s">
        <v>4926</v>
      </c>
      <c r="C3411" s="321">
        <v>3554001</v>
      </c>
    </row>
    <row r="3412" spans="1:3" ht="45" x14ac:dyDescent="0.25">
      <c r="A3412" s="321">
        <v>35550</v>
      </c>
      <c r="B3412" s="320" t="s">
        <v>4927</v>
      </c>
      <c r="C3412" s="321">
        <v>35550</v>
      </c>
    </row>
    <row r="3413" spans="1:3" x14ac:dyDescent="0.25">
      <c r="A3413" s="321">
        <v>3556001</v>
      </c>
      <c r="B3413" s="320" t="s">
        <v>4928</v>
      </c>
      <c r="C3413" s="321">
        <v>3556001</v>
      </c>
    </row>
    <row r="3414" spans="1:3" x14ac:dyDescent="0.25">
      <c r="A3414" s="321">
        <v>3611101</v>
      </c>
      <c r="B3414" s="320" t="s">
        <v>4929</v>
      </c>
      <c r="C3414" s="321">
        <v>3611101</v>
      </c>
    </row>
    <row r="3415" spans="1:3" x14ac:dyDescent="0.25">
      <c r="A3415" s="321">
        <v>3611201</v>
      </c>
      <c r="B3415" s="320" t="s">
        <v>4930</v>
      </c>
      <c r="C3415" s="321">
        <v>3611201</v>
      </c>
    </row>
    <row r="3416" spans="1:3" x14ac:dyDescent="0.25">
      <c r="A3416" s="321">
        <v>3611202</v>
      </c>
      <c r="B3416" s="320" t="s">
        <v>4931</v>
      </c>
      <c r="C3416" s="321">
        <v>3611202</v>
      </c>
    </row>
    <row r="3417" spans="1:3" x14ac:dyDescent="0.25">
      <c r="A3417" s="321">
        <v>3611301</v>
      </c>
      <c r="B3417" s="320" t="s">
        <v>4932</v>
      </c>
      <c r="C3417" s="321">
        <v>3611301</v>
      </c>
    </row>
    <row r="3418" spans="1:3" x14ac:dyDescent="0.25">
      <c r="A3418" s="321">
        <v>3611302</v>
      </c>
      <c r="B3418" s="320" t="s">
        <v>4933</v>
      </c>
      <c r="C3418" s="321">
        <v>3611302</v>
      </c>
    </row>
    <row r="3419" spans="1:3" ht="22.5" x14ac:dyDescent="0.25">
      <c r="A3419" s="321">
        <v>3611303</v>
      </c>
      <c r="B3419" s="320" t="s">
        <v>4934</v>
      </c>
      <c r="C3419" s="321">
        <v>3611303</v>
      </c>
    </row>
    <row r="3420" spans="1:3" ht="22.5" x14ac:dyDescent="0.25">
      <c r="A3420" s="321">
        <v>3611401</v>
      </c>
      <c r="B3420" s="320" t="s">
        <v>4935</v>
      </c>
      <c r="C3420" s="321">
        <v>3611401</v>
      </c>
    </row>
    <row r="3421" spans="1:3" x14ac:dyDescent="0.25">
      <c r="A3421" s="321">
        <v>3611402</v>
      </c>
      <c r="B3421" s="320" t="s">
        <v>4936</v>
      </c>
      <c r="C3421" s="321">
        <v>3611402</v>
      </c>
    </row>
    <row r="3422" spans="1:3" x14ac:dyDescent="0.25">
      <c r="A3422" s="321">
        <v>3611403</v>
      </c>
      <c r="B3422" s="320" t="s">
        <v>4937</v>
      </c>
      <c r="C3422" s="321">
        <v>3611403</v>
      </c>
    </row>
    <row r="3423" spans="1:3" x14ac:dyDescent="0.25">
      <c r="A3423" s="321">
        <v>3611404</v>
      </c>
      <c r="B3423" s="320" t="s">
        <v>4938</v>
      </c>
      <c r="C3423" s="321">
        <v>3611404</v>
      </c>
    </row>
    <row r="3424" spans="1:3" x14ac:dyDescent="0.25">
      <c r="A3424" s="321">
        <v>3611405</v>
      </c>
      <c r="B3424" s="320" t="s">
        <v>4939</v>
      </c>
      <c r="C3424" s="321">
        <v>3611405</v>
      </c>
    </row>
    <row r="3425" spans="1:3" x14ac:dyDescent="0.25">
      <c r="A3425" s="321">
        <v>3611406</v>
      </c>
      <c r="B3425" s="320" t="s">
        <v>4940</v>
      </c>
      <c r="C3425" s="321">
        <v>3611406</v>
      </c>
    </row>
    <row r="3426" spans="1:3" x14ac:dyDescent="0.25">
      <c r="A3426" s="321">
        <v>3611407</v>
      </c>
      <c r="B3426" s="320" t="s">
        <v>4941</v>
      </c>
      <c r="C3426" s="321">
        <v>3611407</v>
      </c>
    </row>
    <row r="3427" spans="1:3" x14ac:dyDescent="0.25">
      <c r="A3427" s="321">
        <v>3611408</v>
      </c>
      <c r="B3427" s="320" t="s">
        <v>4942</v>
      </c>
      <c r="C3427" s="321">
        <v>3611408</v>
      </c>
    </row>
    <row r="3428" spans="1:3" ht="22.5" x14ac:dyDescent="0.25">
      <c r="A3428" s="321">
        <v>3611409</v>
      </c>
      <c r="B3428" s="320" t="s">
        <v>4943</v>
      </c>
      <c r="C3428" s="321">
        <v>3611409</v>
      </c>
    </row>
    <row r="3429" spans="1:3" x14ac:dyDescent="0.25">
      <c r="A3429" s="321">
        <v>3611501</v>
      </c>
      <c r="B3429" s="320" t="s">
        <v>4944</v>
      </c>
      <c r="C3429" s="321">
        <v>3611501</v>
      </c>
    </row>
    <row r="3430" spans="1:3" x14ac:dyDescent="0.25">
      <c r="A3430" s="321">
        <v>3611502</v>
      </c>
      <c r="B3430" s="320" t="s">
        <v>4945</v>
      </c>
      <c r="C3430" s="321">
        <v>3611502</v>
      </c>
    </row>
    <row r="3431" spans="1:3" x14ac:dyDescent="0.25">
      <c r="A3431" s="321">
        <v>3612001</v>
      </c>
      <c r="B3431" s="320" t="s">
        <v>4946</v>
      </c>
      <c r="C3431" s="321">
        <v>3612001</v>
      </c>
    </row>
    <row r="3432" spans="1:3" x14ac:dyDescent="0.25">
      <c r="A3432" s="321">
        <v>3621001</v>
      </c>
      <c r="B3432" s="320" t="s">
        <v>4947</v>
      </c>
      <c r="C3432" s="321">
        <v>3621001</v>
      </c>
    </row>
    <row r="3433" spans="1:3" x14ac:dyDescent="0.25">
      <c r="A3433" s="321">
        <v>3622001</v>
      </c>
      <c r="B3433" s="320" t="s">
        <v>4948</v>
      </c>
      <c r="C3433" s="321">
        <v>3622001</v>
      </c>
    </row>
    <row r="3434" spans="1:3" x14ac:dyDescent="0.25">
      <c r="A3434" s="321">
        <v>3622002</v>
      </c>
      <c r="B3434" s="320" t="s">
        <v>4949</v>
      </c>
      <c r="C3434" s="321">
        <v>3622002</v>
      </c>
    </row>
    <row r="3435" spans="1:3" x14ac:dyDescent="0.25">
      <c r="A3435" s="321">
        <v>3622003</v>
      </c>
      <c r="B3435" s="320" t="s">
        <v>4950</v>
      </c>
      <c r="C3435" s="321">
        <v>3622003</v>
      </c>
    </row>
    <row r="3436" spans="1:3" x14ac:dyDescent="0.25">
      <c r="A3436" s="321">
        <v>3622004</v>
      </c>
      <c r="B3436" s="320" t="s">
        <v>4951</v>
      </c>
      <c r="C3436" s="321">
        <v>3622004</v>
      </c>
    </row>
    <row r="3437" spans="1:3" x14ac:dyDescent="0.25">
      <c r="A3437" s="321">
        <v>3622005</v>
      </c>
      <c r="B3437" s="320" t="s">
        <v>4952</v>
      </c>
      <c r="C3437" s="321">
        <v>3622005</v>
      </c>
    </row>
    <row r="3438" spans="1:3" x14ac:dyDescent="0.25">
      <c r="A3438" s="321">
        <v>3622006</v>
      </c>
      <c r="B3438" s="320" t="s">
        <v>4953</v>
      </c>
      <c r="C3438" s="321">
        <v>3622006</v>
      </c>
    </row>
    <row r="3439" spans="1:3" x14ac:dyDescent="0.25">
      <c r="A3439" s="321">
        <v>3622007</v>
      </c>
      <c r="B3439" s="320" t="s">
        <v>4954</v>
      </c>
      <c r="C3439" s="321">
        <v>3622007</v>
      </c>
    </row>
    <row r="3440" spans="1:3" x14ac:dyDescent="0.25">
      <c r="A3440" s="321">
        <v>3622099</v>
      </c>
      <c r="B3440" s="320" t="s">
        <v>4955</v>
      </c>
      <c r="C3440" s="321">
        <v>3622099</v>
      </c>
    </row>
    <row r="3441" spans="1:3" x14ac:dyDescent="0.25">
      <c r="A3441" s="321">
        <v>3623001</v>
      </c>
      <c r="B3441" s="320" t="s">
        <v>4956</v>
      </c>
      <c r="C3441" s="321">
        <v>3623001</v>
      </c>
    </row>
    <row r="3442" spans="1:3" x14ac:dyDescent="0.25">
      <c r="A3442" s="321">
        <v>3623002</v>
      </c>
      <c r="B3442" s="320" t="s">
        <v>4957</v>
      </c>
      <c r="C3442" s="321">
        <v>3623002</v>
      </c>
    </row>
    <row r="3443" spans="1:3" x14ac:dyDescent="0.25">
      <c r="A3443" s="321">
        <v>3624001</v>
      </c>
      <c r="B3443" s="320" t="s">
        <v>4958</v>
      </c>
      <c r="C3443" s="321">
        <v>3624001</v>
      </c>
    </row>
    <row r="3444" spans="1:3" x14ac:dyDescent="0.25">
      <c r="A3444" s="321">
        <v>3624002</v>
      </c>
      <c r="B3444" s="320" t="s">
        <v>4959</v>
      </c>
      <c r="C3444" s="321">
        <v>3624002</v>
      </c>
    </row>
    <row r="3445" spans="1:3" ht="22.5" x14ac:dyDescent="0.25">
      <c r="A3445" s="321">
        <v>3624003</v>
      </c>
      <c r="B3445" s="320" t="s">
        <v>4960</v>
      </c>
      <c r="C3445" s="321">
        <v>3624003</v>
      </c>
    </row>
    <row r="3446" spans="1:3" ht="22.5" x14ac:dyDescent="0.25">
      <c r="A3446" s="321">
        <v>36250</v>
      </c>
      <c r="B3446" s="320" t="s">
        <v>4961</v>
      </c>
      <c r="C3446" s="321">
        <v>36250</v>
      </c>
    </row>
    <row r="3447" spans="1:3" x14ac:dyDescent="0.25">
      <c r="A3447" s="321">
        <v>3626001</v>
      </c>
      <c r="B3447" s="320" t="s">
        <v>4962</v>
      </c>
      <c r="C3447" s="321">
        <v>3626001</v>
      </c>
    </row>
    <row r="3448" spans="1:3" x14ac:dyDescent="0.25">
      <c r="A3448" s="321">
        <v>3626002</v>
      </c>
      <c r="B3448" s="320" t="s">
        <v>4963</v>
      </c>
      <c r="C3448" s="321">
        <v>3626002</v>
      </c>
    </row>
    <row r="3449" spans="1:3" x14ac:dyDescent="0.25">
      <c r="A3449" s="321">
        <v>3626003</v>
      </c>
      <c r="B3449" s="320" t="s">
        <v>4964</v>
      </c>
      <c r="C3449" s="321">
        <v>3626003</v>
      </c>
    </row>
    <row r="3450" spans="1:3" x14ac:dyDescent="0.25">
      <c r="A3450" s="321">
        <v>3626004</v>
      </c>
      <c r="B3450" s="320" t="s">
        <v>4965</v>
      </c>
      <c r="C3450" s="321">
        <v>3626004</v>
      </c>
    </row>
    <row r="3451" spans="1:3" ht="22.5" x14ac:dyDescent="0.25">
      <c r="A3451" s="321">
        <v>3626005</v>
      </c>
      <c r="B3451" s="320" t="s">
        <v>4966</v>
      </c>
      <c r="C3451" s="321">
        <v>3626005</v>
      </c>
    </row>
    <row r="3452" spans="1:3" x14ac:dyDescent="0.25">
      <c r="A3452" s="321">
        <v>3627001</v>
      </c>
      <c r="B3452" s="320" t="s">
        <v>4967</v>
      </c>
      <c r="C3452" s="321">
        <v>3627001</v>
      </c>
    </row>
    <row r="3453" spans="1:3" x14ac:dyDescent="0.25">
      <c r="A3453" s="321">
        <v>3627002</v>
      </c>
      <c r="B3453" s="320" t="s">
        <v>4968</v>
      </c>
      <c r="C3453" s="321">
        <v>3627002</v>
      </c>
    </row>
    <row r="3454" spans="1:3" x14ac:dyDescent="0.25">
      <c r="A3454" s="321">
        <v>3627003</v>
      </c>
      <c r="B3454" s="320" t="s">
        <v>4969</v>
      </c>
      <c r="C3454" s="321">
        <v>3627003</v>
      </c>
    </row>
    <row r="3455" spans="1:3" ht="22.5" x14ac:dyDescent="0.25">
      <c r="A3455" s="321">
        <v>3627004</v>
      </c>
      <c r="B3455" s="320" t="s">
        <v>4970</v>
      </c>
      <c r="C3455" s="321">
        <v>3627004</v>
      </c>
    </row>
    <row r="3456" spans="1:3" x14ac:dyDescent="0.25">
      <c r="A3456" s="321">
        <v>3627005</v>
      </c>
      <c r="B3456" s="320" t="s">
        <v>4971</v>
      </c>
      <c r="C3456" s="321">
        <v>3627005</v>
      </c>
    </row>
    <row r="3457" spans="1:3" x14ac:dyDescent="0.25">
      <c r="A3457" s="321">
        <v>3627006</v>
      </c>
      <c r="B3457" s="320" t="s">
        <v>4972</v>
      </c>
      <c r="C3457" s="321">
        <v>3627006</v>
      </c>
    </row>
    <row r="3458" spans="1:3" x14ac:dyDescent="0.25">
      <c r="A3458" s="321">
        <v>3627007</v>
      </c>
      <c r="B3458" s="320" t="s">
        <v>4973</v>
      </c>
      <c r="C3458" s="321">
        <v>3627007</v>
      </c>
    </row>
    <row r="3459" spans="1:3" x14ac:dyDescent="0.25">
      <c r="A3459" s="321">
        <v>3627008</v>
      </c>
      <c r="B3459" s="320" t="s">
        <v>4974</v>
      </c>
      <c r="C3459" s="321">
        <v>3627008</v>
      </c>
    </row>
    <row r="3460" spans="1:3" x14ac:dyDescent="0.25">
      <c r="A3460" s="321">
        <v>3627009</v>
      </c>
      <c r="B3460" s="320" t="s">
        <v>4975</v>
      </c>
      <c r="C3460" s="321">
        <v>3627009</v>
      </c>
    </row>
    <row r="3461" spans="1:3" x14ac:dyDescent="0.25">
      <c r="A3461" s="321">
        <v>3627010</v>
      </c>
      <c r="B3461" s="320" t="s">
        <v>4976</v>
      </c>
      <c r="C3461" s="321">
        <v>3627010</v>
      </c>
    </row>
    <row r="3462" spans="1:3" x14ac:dyDescent="0.25">
      <c r="A3462" s="321">
        <v>3627011</v>
      </c>
      <c r="B3462" s="320" t="s">
        <v>4977</v>
      </c>
      <c r="C3462" s="321">
        <v>3627011</v>
      </c>
    </row>
    <row r="3463" spans="1:3" x14ac:dyDescent="0.25">
      <c r="A3463" s="321">
        <v>3627012</v>
      </c>
      <c r="B3463" s="320" t="s">
        <v>4978</v>
      </c>
      <c r="C3463" s="321">
        <v>3627012</v>
      </c>
    </row>
    <row r="3464" spans="1:3" x14ac:dyDescent="0.25">
      <c r="A3464" s="321">
        <v>3627013</v>
      </c>
      <c r="B3464" s="320" t="s">
        <v>4979</v>
      </c>
      <c r="C3464" s="321">
        <v>3627013</v>
      </c>
    </row>
    <row r="3465" spans="1:3" x14ac:dyDescent="0.25">
      <c r="A3465" s="321">
        <v>3627014</v>
      </c>
      <c r="B3465" s="320" t="s">
        <v>4980</v>
      </c>
      <c r="C3465" s="321">
        <v>3627014</v>
      </c>
    </row>
    <row r="3466" spans="1:3" x14ac:dyDescent="0.25">
      <c r="A3466" s="321">
        <v>3627015</v>
      </c>
      <c r="B3466" s="320" t="s">
        <v>4981</v>
      </c>
      <c r="C3466" s="321">
        <v>3627015</v>
      </c>
    </row>
    <row r="3467" spans="1:3" x14ac:dyDescent="0.25">
      <c r="A3467" s="321">
        <v>3627016</v>
      </c>
      <c r="B3467" s="320" t="s">
        <v>4982</v>
      </c>
      <c r="C3467" s="321">
        <v>3627016</v>
      </c>
    </row>
    <row r="3468" spans="1:3" x14ac:dyDescent="0.25">
      <c r="A3468" s="321">
        <v>3627017</v>
      </c>
      <c r="B3468" s="320" t="s">
        <v>4983</v>
      </c>
      <c r="C3468" s="321">
        <v>3627017</v>
      </c>
    </row>
    <row r="3469" spans="1:3" x14ac:dyDescent="0.25">
      <c r="A3469" s="321">
        <v>3627018</v>
      </c>
      <c r="B3469" s="320" t="s">
        <v>4984</v>
      </c>
      <c r="C3469" s="321">
        <v>3627018</v>
      </c>
    </row>
    <row r="3470" spans="1:3" x14ac:dyDescent="0.25">
      <c r="A3470" s="321">
        <v>3627019</v>
      </c>
      <c r="B3470" s="320" t="s">
        <v>4985</v>
      </c>
      <c r="C3470" s="321">
        <v>3627019</v>
      </c>
    </row>
    <row r="3471" spans="1:3" x14ac:dyDescent="0.25">
      <c r="A3471" s="321">
        <v>3627020</v>
      </c>
      <c r="B3471" s="320" t="s">
        <v>4986</v>
      </c>
      <c r="C3471" s="321">
        <v>3627020</v>
      </c>
    </row>
    <row r="3472" spans="1:3" x14ac:dyDescent="0.25">
      <c r="A3472" s="321">
        <v>3627021</v>
      </c>
      <c r="B3472" s="320" t="s">
        <v>4987</v>
      </c>
      <c r="C3472" s="321">
        <v>3627021</v>
      </c>
    </row>
    <row r="3473" spans="1:3" x14ac:dyDescent="0.25">
      <c r="A3473" s="321">
        <v>3627022</v>
      </c>
      <c r="B3473" s="320" t="s">
        <v>4988</v>
      </c>
      <c r="C3473" s="321">
        <v>3627022</v>
      </c>
    </row>
    <row r="3474" spans="1:3" x14ac:dyDescent="0.25">
      <c r="A3474" s="321">
        <v>3627023</v>
      </c>
      <c r="B3474" s="320" t="s">
        <v>4989</v>
      </c>
      <c r="C3474" s="321">
        <v>3627023</v>
      </c>
    </row>
    <row r="3475" spans="1:3" x14ac:dyDescent="0.25">
      <c r="A3475" s="321">
        <v>3627024</v>
      </c>
      <c r="B3475" s="320" t="s">
        <v>4990</v>
      </c>
      <c r="C3475" s="321">
        <v>3627024</v>
      </c>
    </row>
    <row r="3476" spans="1:3" x14ac:dyDescent="0.25">
      <c r="A3476" s="321">
        <v>3627025</v>
      </c>
      <c r="B3476" s="320" t="s">
        <v>4991</v>
      </c>
      <c r="C3476" s="321">
        <v>3627025</v>
      </c>
    </row>
    <row r="3477" spans="1:3" x14ac:dyDescent="0.25">
      <c r="A3477" s="321">
        <v>3627026</v>
      </c>
      <c r="B3477" s="320" t="s">
        <v>4992</v>
      </c>
      <c r="C3477" s="321">
        <v>3627026</v>
      </c>
    </row>
    <row r="3478" spans="1:3" x14ac:dyDescent="0.25">
      <c r="A3478" s="321">
        <v>3627027</v>
      </c>
      <c r="B3478" s="320" t="s">
        <v>4993</v>
      </c>
      <c r="C3478" s="321">
        <v>3627027</v>
      </c>
    </row>
    <row r="3479" spans="1:3" x14ac:dyDescent="0.25">
      <c r="A3479" s="321">
        <v>3627028</v>
      </c>
      <c r="B3479" s="320" t="s">
        <v>4994</v>
      </c>
      <c r="C3479" s="321">
        <v>3627028</v>
      </c>
    </row>
    <row r="3480" spans="1:3" x14ac:dyDescent="0.25">
      <c r="A3480" s="321">
        <v>3627029</v>
      </c>
      <c r="B3480" s="320" t="s">
        <v>4995</v>
      </c>
      <c r="C3480" s="321">
        <v>3627029</v>
      </c>
    </row>
    <row r="3481" spans="1:3" x14ac:dyDescent="0.25">
      <c r="A3481" s="321">
        <v>3627030</v>
      </c>
      <c r="B3481" s="320" t="s">
        <v>4996</v>
      </c>
      <c r="C3481" s="321">
        <v>3627030</v>
      </c>
    </row>
    <row r="3482" spans="1:3" x14ac:dyDescent="0.25">
      <c r="A3482" s="321">
        <v>3627031</v>
      </c>
      <c r="B3482" s="320" t="s">
        <v>4997</v>
      </c>
      <c r="C3482" s="321">
        <v>3627031</v>
      </c>
    </row>
    <row r="3483" spans="1:3" x14ac:dyDescent="0.25">
      <c r="A3483" s="321">
        <v>3627096</v>
      </c>
      <c r="B3483" s="320" t="s">
        <v>4998</v>
      </c>
      <c r="C3483" s="321">
        <v>3627096</v>
      </c>
    </row>
    <row r="3484" spans="1:3" x14ac:dyDescent="0.25">
      <c r="A3484" s="321">
        <v>3627097</v>
      </c>
      <c r="B3484" s="320" t="s">
        <v>4999</v>
      </c>
      <c r="C3484" s="321">
        <v>3627097</v>
      </c>
    </row>
    <row r="3485" spans="1:3" x14ac:dyDescent="0.25">
      <c r="A3485" s="321">
        <v>3627098</v>
      </c>
      <c r="B3485" s="320" t="s">
        <v>5000</v>
      </c>
      <c r="C3485" s="321">
        <v>3627098</v>
      </c>
    </row>
    <row r="3486" spans="1:3" x14ac:dyDescent="0.25">
      <c r="A3486" s="321">
        <v>3627099</v>
      </c>
      <c r="B3486" s="320" t="s">
        <v>5001</v>
      </c>
      <c r="C3486" s="321">
        <v>3627099</v>
      </c>
    </row>
    <row r="3487" spans="1:3" x14ac:dyDescent="0.25">
      <c r="A3487" s="321">
        <v>3631001</v>
      </c>
      <c r="B3487" s="320" t="s">
        <v>5002</v>
      </c>
      <c r="C3487" s="321">
        <v>3631001</v>
      </c>
    </row>
    <row r="3488" spans="1:3" x14ac:dyDescent="0.25">
      <c r="A3488" s="321">
        <v>3631002</v>
      </c>
      <c r="B3488" s="320" t="s">
        <v>5003</v>
      </c>
      <c r="C3488" s="321">
        <v>3631002</v>
      </c>
    </row>
    <row r="3489" spans="1:3" x14ac:dyDescent="0.25">
      <c r="A3489" s="321">
        <v>3631003</v>
      </c>
      <c r="B3489" s="320" t="s">
        <v>5004</v>
      </c>
      <c r="C3489" s="321">
        <v>3631003</v>
      </c>
    </row>
    <row r="3490" spans="1:3" x14ac:dyDescent="0.25">
      <c r="A3490" s="321">
        <v>3631004</v>
      </c>
      <c r="B3490" s="320" t="s">
        <v>5005</v>
      </c>
      <c r="C3490" s="321">
        <v>3631004</v>
      </c>
    </row>
    <row r="3491" spans="1:3" x14ac:dyDescent="0.25">
      <c r="A3491" s="321">
        <v>3632001</v>
      </c>
      <c r="B3491" s="320" t="s">
        <v>5006</v>
      </c>
      <c r="C3491" s="321">
        <v>3632001</v>
      </c>
    </row>
    <row r="3492" spans="1:3" x14ac:dyDescent="0.25">
      <c r="A3492" s="321">
        <v>3632002</v>
      </c>
      <c r="B3492" s="320" t="s">
        <v>5007</v>
      </c>
      <c r="C3492" s="321">
        <v>3632002</v>
      </c>
    </row>
    <row r="3493" spans="1:3" x14ac:dyDescent="0.25">
      <c r="A3493" s="321">
        <v>3632003</v>
      </c>
      <c r="B3493" s="320" t="s">
        <v>5008</v>
      </c>
      <c r="C3493" s="321">
        <v>3632003</v>
      </c>
    </row>
    <row r="3494" spans="1:3" x14ac:dyDescent="0.25">
      <c r="A3494" s="321">
        <v>3632004</v>
      </c>
      <c r="B3494" s="320" t="s">
        <v>5009</v>
      </c>
      <c r="C3494" s="321">
        <v>3632004</v>
      </c>
    </row>
    <row r="3495" spans="1:3" x14ac:dyDescent="0.25">
      <c r="A3495" s="321">
        <v>3632005</v>
      </c>
      <c r="B3495" s="320" t="s">
        <v>5010</v>
      </c>
      <c r="C3495" s="321">
        <v>3632005</v>
      </c>
    </row>
    <row r="3496" spans="1:3" x14ac:dyDescent="0.25">
      <c r="A3496" s="321">
        <v>3632006</v>
      </c>
      <c r="B3496" s="320" t="s">
        <v>5011</v>
      </c>
      <c r="C3496" s="321">
        <v>3632006</v>
      </c>
    </row>
    <row r="3497" spans="1:3" x14ac:dyDescent="0.25">
      <c r="A3497" s="321">
        <v>3632007</v>
      </c>
      <c r="B3497" s="320" t="s">
        <v>5012</v>
      </c>
      <c r="C3497" s="321">
        <v>3632007</v>
      </c>
    </row>
    <row r="3498" spans="1:3" ht="22.5" x14ac:dyDescent="0.25">
      <c r="A3498" s="321">
        <v>3632008</v>
      </c>
      <c r="B3498" s="320" t="s">
        <v>5013</v>
      </c>
      <c r="C3498" s="321">
        <v>3632008</v>
      </c>
    </row>
    <row r="3499" spans="1:3" x14ac:dyDescent="0.25">
      <c r="A3499" s="321">
        <v>3632009</v>
      </c>
      <c r="B3499" s="320" t="s">
        <v>5014</v>
      </c>
      <c r="C3499" s="321">
        <v>3632009</v>
      </c>
    </row>
    <row r="3500" spans="1:3" x14ac:dyDescent="0.25">
      <c r="A3500" s="321">
        <v>3632010</v>
      </c>
      <c r="B3500" s="320" t="s">
        <v>5015</v>
      </c>
      <c r="C3500" s="321">
        <v>3632010</v>
      </c>
    </row>
    <row r="3501" spans="1:3" ht="22.5" x14ac:dyDescent="0.25">
      <c r="A3501" s="321">
        <v>3632011</v>
      </c>
      <c r="B3501" s="320" t="s">
        <v>5016</v>
      </c>
      <c r="C3501" s="321">
        <v>3632011</v>
      </c>
    </row>
    <row r="3502" spans="1:3" ht="22.5" x14ac:dyDescent="0.25">
      <c r="A3502" s="321">
        <v>3632012</v>
      </c>
      <c r="B3502" s="320" t="s">
        <v>5017</v>
      </c>
      <c r="C3502" s="321">
        <v>3632012</v>
      </c>
    </row>
    <row r="3503" spans="1:3" x14ac:dyDescent="0.25">
      <c r="A3503" s="321">
        <v>3632013</v>
      </c>
      <c r="B3503" s="320" t="s">
        <v>5018</v>
      </c>
      <c r="C3503" s="321">
        <v>3632013</v>
      </c>
    </row>
    <row r="3504" spans="1:3" x14ac:dyDescent="0.25">
      <c r="A3504" s="321">
        <v>3632014</v>
      </c>
      <c r="B3504" s="320" t="s">
        <v>5019</v>
      </c>
      <c r="C3504" s="321">
        <v>3632014</v>
      </c>
    </row>
    <row r="3505" spans="1:3" x14ac:dyDescent="0.25">
      <c r="A3505" s="321">
        <v>3632015</v>
      </c>
      <c r="B3505" s="320" t="s">
        <v>5020</v>
      </c>
      <c r="C3505" s="321">
        <v>3632015</v>
      </c>
    </row>
    <row r="3506" spans="1:3" x14ac:dyDescent="0.25">
      <c r="A3506" s="321">
        <v>3632016</v>
      </c>
      <c r="B3506" s="320" t="s">
        <v>5021</v>
      </c>
      <c r="C3506" s="321">
        <v>3632016</v>
      </c>
    </row>
    <row r="3507" spans="1:3" x14ac:dyDescent="0.25">
      <c r="A3507" s="321">
        <v>3632017</v>
      </c>
      <c r="B3507" s="320" t="s">
        <v>5022</v>
      </c>
      <c r="C3507" s="321">
        <v>3632017</v>
      </c>
    </row>
    <row r="3508" spans="1:3" x14ac:dyDescent="0.25">
      <c r="A3508" s="321">
        <v>3633001</v>
      </c>
      <c r="B3508" s="320" t="s">
        <v>5023</v>
      </c>
      <c r="C3508" s="321">
        <v>3633001</v>
      </c>
    </row>
    <row r="3509" spans="1:3" x14ac:dyDescent="0.25">
      <c r="A3509" s="321">
        <v>3633002</v>
      </c>
      <c r="B3509" s="320" t="s">
        <v>5024</v>
      </c>
      <c r="C3509" s="321">
        <v>3633002</v>
      </c>
    </row>
    <row r="3510" spans="1:3" x14ac:dyDescent="0.25">
      <c r="A3510" s="321">
        <v>3633003</v>
      </c>
      <c r="B3510" s="320" t="s">
        <v>5025</v>
      </c>
      <c r="C3510" s="321">
        <v>3633003</v>
      </c>
    </row>
    <row r="3511" spans="1:3" x14ac:dyDescent="0.25">
      <c r="A3511" s="321">
        <v>3633004</v>
      </c>
      <c r="B3511" s="320" t="s">
        <v>5026</v>
      </c>
      <c r="C3511" s="321">
        <v>3633004</v>
      </c>
    </row>
    <row r="3512" spans="1:3" x14ac:dyDescent="0.25">
      <c r="A3512" s="321">
        <v>3633005</v>
      </c>
      <c r="B3512" s="320" t="s">
        <v>5027</v>
      </c>
      <c r="C3512" s="321">
        <v>3633005</v>
      </c>
    </row>
    <row r="3513" spans="1:3" x14ac:dyDescent="0.25">
      <c r="A3513" s="321">
        <v>3633006</v>
      </c>
      <c r="B3513" s="320" t="s">
        <v>5028</v>
      </c>
      <c r="C3513" s="321">
        <v>3633006</v>
      </c>
    </row>
    <row r="3514" spans="1:3" x14ac:dyDescent="0.25">
      <c r="A3514" s="321">
        <v>3633007</v>
      </c>
      <c r="B3514" s="320" t="s">
        <v>5029</v>
      </c>
      <c r="C3514" s="321">
        <v>3633007</v>
      </c>
    </row>
    <row r="3515" spans="1:3" x14ac:dyDescent="0.25">
      <c r="A3515" s="321">
        <v>3633008</v>
      </c>
      <c r="B3515" s="320" t="s">
        <v>5030</v>
      </c>
      <c r="C3515" s="321">
        <v>3633008</v>
      </c>
    </row>
    <row r="3516" spans="1:3" x14ac:dyDescent="0.25">
      <c r="A3516" s="321">
        <v>3633009</v>
      </c>
      <c r="B3516" s="320" t="s">
        <v>5031</v>
      </c>
      <c r="C3516" s="321">
        <v>3633009</v>
      </c>
    </row>
    <row r="3517" spans="1:3" x14ac:dyDescent="0.25">
      <c r="A3517" s="321">
        <v>3633010</v>
      </c>
      <c r="B3517" s="320" t="s">
        <v>5032</v>
      </c>
      <c r="C3517" s="321">
        <v>3633010</v>
      </c>
    </row>
    <row r="3518" spans="1:3" x14ac:dyDescent="0.25">
      <c r="A3518" s="321">
        <v>3633011</v>
      </c>
      <c r="B3518" s="320" t="s">
        <v>5033</v>
      </c>
      <c r="C3518" s="321">
        <v>3633011</v>
      </c>
    </row>
    <row r="3519" spans="1:3" x14ac:dyDescent="0.25">
      <c r="A3519" s="321">
        <v>3633012</v>
      </c>
      <c r="B3519" s="320" t="s">
        <v>5034</v>
      </c>
      <c r="C3519" s="321">
        <v>3633012</v>
      </c>
    </row>
    <row r="3520" spans="1:3" x14ac:dyDescent="0.25">
      <c r="A3520" s="321">
        <v>3633013</v>
      </c>
      <c r="B3520" s="320" t="s">
        <v>5035</v>
      </c>
      <c r="C3520" s="321">
        <v>3633013</v>
      </c>
    </row>
    <row r="3521" spans="1:3" x14ac:dyDescent="0.25">
      <c r="A3521" s="321">
        <v>3633014</v>
      </c>
      <c r="B3521" s="320" t="s">
        <v>5036</v>
      </c>
      <c r="C3521" s="321">
        <v>3633014</v>
      </c>
    </row>
    <row r="3522" spans="1:3" x14ac:dyDescent="0.25">
      <c r="A3522" s="321">
        <v>3633015</v>
      </c>
      <c r="B3522" s="320" t="s">
        <v>5037</v>
      </c>
      <c r="C3522" s="321">
        <v>3633015</v>
      </c>
    </row>
    <row r="3523" spans="1:3" x14ac:dyDescent="0.25">
      <c r="A3523" s="321">
        <v>3633016</v>
      </c>
      <c r="B3523" s="320" t="s">
        <v>5038</v>
      </c>
      <c r="C3523" s="321">
        <v>3633016</v>
      </c>
    </row>
    <row r="3524" spans="1:3" x14ac:dyDescent="0.25">
      <c r="A3524" s="321">
        <v>3633017</v>
      </c>
      <c r="B3524" s="320" t="s">
        <v>5039</v>
      </c>
      <c r="C3524" s="321">
        <v>3633017</v>
      </c>
    </row>
    <row r="3525" spans="1:3" x14ac:dyDescent="0.25">
      <c r="A3525" s="321">
        <v>3633018</v>
      </c>
      <c r="B3525" s="320" t="s">
        <v>5040</v>
      </c>
      <c r="C3525" s="321">
        <v>3633018</v>
      </c>
    </row>
    <row r="3526" spans="1:3" x14ac:dyDescent="0.25">
      <c r="A3526" s="321">
        <v>3633019</v>
      </c>
      <c r="B3526" s="320" t="s">
        <v>5041</v>
      </c>
      <c r="C3526" s="321">
        <v>3633019</v>
      </c>
    </row>
    <row r="3527" spans="1:3" x14ac:dyDescent="0.25">
      <c r="A3527" s="321">
        <v>3633020</v>
      </c>
      <c r="B3527" s="320" t="s">
        <v>5042</v>
      </c>
      <c r="C3527" s="321">
        <v>3633020</v>
      </c>
    </row>
    <row r="3528" spans="1:3" x14ac:dyDescent="0.25">
      <c r="A3528" s="321">
        <v>3633021</v>
      </c>
      <c r="B3528" s="320" t="s">
        <v>5043</v>
      </c>
      <c r="C3528" s="321">
        <v>3633021</v>
      </c>
    </row>
    <row r="3529" spans="1:3" x14ac:dyDescent="0.25">
      <c r="A3529" s="321">
        <v>3633022</v>
      </c>
      <c r="B3529" s="320" t="s">
        <v>5044</v>
      </c>
      <c r="C3529" s="321">
        <v>3633022</v>
      </c>
    </row>
    <row r="3530" spans="1:3" x14ac:dyDescent="0.25">
      <c r="A3530" s="321">
        <v>3633023</v>
      </c>
      <c r="B3530" s="320" t="s">
        <v>5045</v>
      </c>
      <c r="C3530" s="321">
        <v>3633023</v>
      </c>
    </row>
    <row r="3531" spans="1:3" x14ac:dyDescent="0.25">
      <c r="A3531" s="321">
        <v>3633024</v>
      </c>
      <c r="B3531" s="320" t="s">
        <v>5046</v>
      </c>
      <c r="C3531" s="321">
        <v>3633024</v>
      </c>
    </row>
    <row r="3532" spans="1:3" x14ac:dyDescent="0.25">
      <c r="A3532" s="321">
        <v>3633025</v>
      </c>
      <c r="B3532" s="320" t="s">
        <v>5047</v>
      </c>
      <c r="C3532" s="321">
        <v>3633025</v>
      </c>
    </row>
    <row r="3533" spans="1:3" x14ac:dyDescent="0.25">
      <c r="A3533" s="321">
        <v>3633026</v>
      </c>
      <c r="B3533" s="320" t="s">
        <v>5048</v>
      </c>
      <c r="C3533" s="321">
        <v>3633026</v>
      </c>
    </row>
    <row r="3534" spans="1:3" ht="22.5" x14ac:dyDescent="0.25">
      <c r="A3534" s="321">
        <v>3633027</v>
      </c>
      <c r="B3534" s="320" t="s">
        <v>5049</v>
      </c>
      <c r="C3534" s="321">
        <v>3633027</v>
      </c>
    </row>
    <row r="3535" spans="1:3" x14ac:dyDescent="0.25">
      <c r="A3535" s="321">
        <v>3633028</v>
      </c>
      <c r="B3535" s="320" t="s">
        <v>5050</v>
      </c>
      <c r="C3535" s="321">
        <v>3633028</v>
      </c>
    </row>
    <row r="3536" spans="1:3" x14ac:dyDescent="0.25">
      <c r="A3536" s="321">
        <v>3633029</v>
      </c>
      <c r="B3536" s="320" t="s">
        <v>5051</v>
      </c>
      <c r="C3536" s="321">
        <v>3633029</v>
      </c>
    </row>
    <row r="3537" spans="1:3" x14ac:dyDescent="0.25">
      <c r="A3537" s="321">
        <v>3633030</v>
      </c>
      <c r="B3537" s="320" t="s">
        <v>5052</v>
      </c>
      <c r="C3537" s="321">
        <v>3633030</v>
      </c>
    </row>
    <row r="3538" spans="1:3" x14ac:dyDescent="0.25">
      <c r="A3538" s="321">
        <v>3639001</v>
      </c>
      <c r="B3538" s="320" t="s">
        <v>5053</v>
      </c>
      <c r="C3538" s="321">
        <v>3639001</v>
      </c>
    </row>
    <row r="3539" spans="1:3" x14ac:dyDescent="0.25">
      <c r="A3539" s="321">
        <v>3639002</v>
      </c>
      <c r="B3539" s="320" t="s">
        <v>5054</v>
      </c>
      <c r="C3539" s="321">
        <v>3639002</v>
      </c>
    </row>
    <row r="3540" spans="1:3" x14ac:dyDescent="0.25">
      <c r="A3540" s="321">
        <v>3639003</v>
      </c>
      <c r="B3540" s="320" t="s">
        <v>5055</v>
      </c>
      <c r="C3540" s="321">
        <v>3639003</v>
      </c>
    </row>
    <row r="3541" spans="1:3" x14ac:dyDescent="0.25">
      <c r="A3541" s="321">
        <v>3639004</v>
      </c>
      <c r="B3541" s="320" t="s">
        <v>5056</v>
      </c>
      <c r="C3541" s="321">
        <v>3639004</v>
      </c>
    </row>
    <row r="3542" spans="1:3" x14ac:dyDescent="0.25">
      <c r="A3542" s="321">
        <v>3639005</v>
      </c>
      <c r="B3542" s="320" t="s">
        <v>5057</v>
      </c>
      <c r="C3542" s="321">
        <v>3639005</v>
      </c>
    </row>
    <row r="3543" spans="1:3" x14ac:dyDescent="0.25">
      <c r="A3543" s="321">
        <v>3641001</v>
      </c>
      <c r="B3543" s="320" t="s">
        <v>5058</v>
      </c>
      <c r="C3543" s="321">
        <v>3641001</v>
      </c>
    </row>
    <row r="3544" spans="1:3" x14ac:dyDescent="0.25">
      <c r="A3544" s="321">
        <v>3641002</v>
      </c>
      <c r="B3544" s="320" t="s">
        <v>5059</v>
      </c>
      <c r="C3544" s="321">
        <v>3641002</v>
      </c>
    </row>
    <row r="3545" spans="1:3" x14ac:dyDescent="0.25">
      <c r="A3545" s="321">
        <v>3641003</v>
      </c>
      <c r="B3545" s="320" t="s">
        <v>5060</v>
      </c>
      <c r="C3545" s="321">
        <v>3641003</v>
      </c>
    </row>
    <row r="3546" spans="1:3" x14ac:dyDescent="0.25">
      <c r="A3546" s="321">
        <v>3641004</v>
      </c>
      <c r="B3546" s="320" t="s">
        <v>5061</v>
      </c>
      <c r="C3546" s="321">
        <v>3641004</v>
      </c>
    </row>
    <row r="3547" spans="1:3" ht="22.5" x14ac:dyDescent="0.25">
      <c r="A3547" s="321">
        <v>3641005</v>
      </c>
      <c r="B3547" s="320" t="s">
        <v>5062</v>
      </c>
      <c r="C3547" s="321">
        <v>3641005</v>
      </c>
    </row>
    <row r="3548" spans="1:3" ht="22.5" x14ac:dyDescent="0.25">
      <c r="A3548" s="321">
        <v>3641006</v>
      </c>
      <c r="B3548" s="320" t="s">
        <v>5063</v>
      </c>
      <c r="C3548" s="321">
        <v>3641006</v>
      </c>
    </row>
    <row r="3549" spans="1:3" x14ac:dyDescent="0.25">
      <c r="A3549" s="321">
        <v>3641007</v>
      </c>
      <c r="B3549" s="320" t="s">
        <v>5064</v>
      </c>
      <c r="C3549" s="321">
        <v>3641007</v>
      </c>
    </row>
    <row r="3550" spans="1:3" x14ac:dyDescent="0.25">
      <c r="A3550" s="321">
        <v>3641008</v>
      </c>
      <c r="B3550" s="320" t="s">
        <v>5065</v>
      </c>
      <c r="C3550" s="321">
        <v>3641008</v>
      </c>
    </row>
    <row r="3551" spans="1:3" x14ac:dyDescent="0.25">
      <c r="A3551" s="321">
        <v>3641009</v>
      </c>
      <c r="B3551" s="320" t="s">
        <v>5066</v>
      </c>
      <c r="C3551" s="321">
        <v>3641009</v>
      </c>
    </row>
    <row r="3552" spans="1:3" x14ac:dyDescent="0.25">
      <c r="A3552" s="321">
        <v>3649001</v>
      </c>
      <c r="B3552" s="320" t="s">
        <v>5067</v>
      </c>
      <c r="C3552" s="321">
        <v>3649001</v>
      </c>
    </row>
    <row r="3553" spans="1:3" x14ac:dyDescent="0.25">
      <c r="A3553" s="321">
        <v>3649002</v>
      </c>
      <c r="B3553" s="320" t="s">
        <v>5068</v>
      </c>
      <c r="C3553" s="321">
        <v>3649002</v>
      </c>
    </row>
    <row r="3554" spans="1:3" x14ac:dyDescent="0.25">
      <c r="A3554" s="321">
        <v>3649003</v>
      </c>
      <c r="B3554" s="320" t="s">
        <v>5069</v>
      </c>
      <c r="C3554" s="321">
        <v>3649003</v>
      </c>
    </row>
    <row r="3555" spans="1:3" x14ac:dyDescent="0.25">
      <c r="A3555" s="321">
        <v>3649004</v>
      </c>
      <c r="B3555" s="320" t="s">
        <v>5070</v>
      </c>
      <c r="C3555" s="321">
        <v>3649004</v>
      </c>
    </row>
    <row r="3556" spans="1:3" x14ac:dyDescent="0.25">
      <c r="A3556" s="321">
        <v>3649005</v>
      </c>
      <c r="B3556" s="320" t="s">
        <v>5071</v>
      </c>
      <c r="C3556" s="321">
        <v>3649005</v>
      </c>
    </row>
    <row r="3557" spans="1:3" x14ac:dyDescent="0.25">
      <c r="A3557" s="321">
        <v>3649006</v>
      </c>
      <c r="B3557" s="320" t="s">
        <v>5072</v>
      </c>
      <c r="C3557" s="321">
        <v>3649006</v>
      </c>
    </row>
    <row r="3558" spans="1:3" x14ac:dyDescent="0.25">
      <c r="A3558" s="321">
        <v>3649007</v>
      </c>
      <c r="B3558" s="320" t="s">
        <v>5073</v>
      </c>
      <c r="C3558" s="321">
        <v>3649007</v>
      </c>
    </row>
    <row r="3559" spans="1:3" x14ac:dyDescent="0.25">
      <c r="A3559" s="321">
        <v>3649008</v>
      </c>
      <c r="B3559" s="320" t="s">
        <v>5074</v>
      </c>
      <c r="C3559" s="321">
        <v>3649008</v>
      </c>
    </row>
    <row r="3560" spans="1:3" x14ac:dyDescent="0.25">
      <c r="A3560" s="321">
        <v>3649009</v>
      </c>
      <c r="B3560" s="320" t="s">
        <v>5075</v>
      </c>
      <c r="C3560" s="321">
        <v>3649009</v>
      </c>
    </row>
    <row r="3561" spans="1:3" ht="22.5" x14ac:dyDescent="0.25">
      <c r="A3561" s="321">
        <v>3649010</v>
      </c>
      <c r="B3561" s="320" t="s">
        <v>5076</v>
      </c>
      <c r="C3561" s="321">
        <v>3649010</v>
      </c>
    </row>
    <row r="3562" spans="1:3" x14ac:dyDescent="0.25">
      <c r="A3562" s="321">
        <v>3649011</v>
      </c>
      <c r="B3562" s="320" t="s">
        <v>5077</v>
      </c>
      <c r="C3562" s="321">
        <v>3649011</v>
      </c>
    </row>
    <row r="3563" spans="1:3" x14ac:dyDescent="0.25">
      <c r="A3563" s="321">
        <v>3649012</v>
      </c>
      <c r="B3563" s="320" t="s">
        <v>5078</v>
      </c>
      <c r="C3563" s="321">
        <v>3649012</v>
      </c>
    </row>
    <row r="3564" spans="1:3" ht="22.5" x14ac:dyDescent="0.25">
      <c r="A3564" s="321">
        <v>3649013</v>
      </c>
      <c r="B3564" s="320" t="s">
        <v>5079</v>
      </c>
      <c r="C3564" s="321">
        <v>3649013</v>
      </c>
    </row>
    <row r="3565" spans="1:3" x14ac:dyDescent="0.25">
      <c r="A3565" s="321">
        <v>3649014</v>
      </c>
      <c r="B3565" s="320" t="s">
        <v>5080</v>
      </c>
      <c r="C3565" s="321">
        <v>3649014</v>
      </c>
    </row>
    <row r="3566" spans="1:3" x14ac:dyDescent="0.25">
      <c r="A3566" s="321">
        <v>3649015</v>
      </c>
      <c r="B3566" s="320" t="s">
        <v>5081</v>
      </c>
      <c r="C3566" s="321">
        <v>3649015</v>
      </c>
    </row>
    <row r="3567" spans="1:3" x14ac:dyDescent="0.25">
      <c r="A3567" s="321">
        <v>3649016</v>
      </c>
      <c r="B3567" s="320" t="s">
        <v>5082</v>
      </c>
      <c r="C3567" s="321">
        <v>3649016</v>
      </c>
    </row>
    <row r="3568" spans="1:3" x14ac:dyDescent="0.25">
      <c r="A3568" s="321">
        <v>3649017</v>
      </c>
      <c r="B3568" s="320" t="s">
        <v>5083</v>
      </c>
      <c r="C3568" s="321">
        <v>3649017</v>
      </c>
    </row>
    <row r="3569" spans="1:3" x14ac:dyDescent="0.25">
      <c r="A3569" s="321">
        <v>3649018</v>
      </c>
      <c r="B3569" s="320" t="s">
        <v>5084</v>
      </c>
      <c r="C3569" s="321">
        <v>3649018</v>
      </c>
    </row>
    <row r="3570" spans="1:3" x14ac:dyDescent="0.25">
      <c r="A3570" s="321">
        <v>3649019</v>
      </c>
      <c r="B3570" s="320" t="s">
        <v>5085</v>
      </c>
      <c r="C3570" s="321">
        <v>3649019</v>
      </c>
    </row>
    <row r="3571" spans="1:3" x14ac:dyDescent="0.25">
      <c r="A3571" s="321">
        <v>3649020</v>
      </c>
      <c r="B3571" s="320" t="s">
        <v>5086</v>
      </c>
      <c r="C3571" s="321">
        <v>3649020</v>
      </c>
    </row>
    <row r="3572" spans="1:3" ht="22.5" x14ac:dyDescent="0.25">
      <c r="A3572" s="321">
        <v>3649021</v>
      </c>
      <c r="B3572" s="320" t="s">
        <v>5087</v>
      </c>
      <c r="C3572" s="321">
        <v>3649021</v>
      </c>
    </row>
    <row r="3573" spans="1:3" ht="22.5" x14ac:dyDescent="0.25">
      <c r="A3573" s="321">
        <v>3649022</v>
      </c>
      <c r="B3573" s="320" t="s">
        <v>5088</v>
      </c>
      <c r="C3573" s="321">
        <v>3649022</v>
      </c>
    </row>
    <row r="3574" spans="1:3" ht="22.5" x14ac:dyDescent="0.25">
      <c r="A3574" s="321">
        <v>3649023</v>
      </c>
      <c r="B3574" s="320" t="s">
        <v>5089</v>
      </c>
      <c r="C3574" s="321">
        <v>3649023</v>
      </c>
    </row>
    <row r="3575" spans="1:3" x14ac:dyDescent="0.25">
      <c r="A3575" s="321">
        <v>3649024</v>
      </c>
      <c r="B3575" s="320" t="s">
        <v>5090</v>
      </c>
      <c r="C3575" s="321">
        <v>3649024</v>
      </c>
    </row>
    <row r="3576" spans="1:3" ht="22.5" x14ac:dyDescent="0.25">
      <c r="A3576" s="321">
        <v>3649025</v>
      </c>
      <c r="B3576" s="320" t="s">
        <v>5091</v>
      </c>
      <c r="C3576" s="321">
        <v>3649025</v>
      </c>
    </row>
    <row r="3577" spans="1:3" ht="22.5" x14ac:dyDescent="0.25">
      <c r="A3577" s="321">
        <v>3649026</v>
      </c>
      <c r="B3577" s="320" t="s">
        <v>5092</v>
      </c>
      <c r="C3577" s="321">
        <v>3649026</v>
      </c>
    </row>
    <row r="3578" spans="1:3" ht="22.5" x14ac:dyDescent="0.25">
      <c r="A3578" s="321">
        <v>3649027</v>
      </c>
      <c r="B3578" s="320" t="s">
        <v>5093</v>
      </c>
      <c r="C3578" s="321">
        <v>3649027</v>
      </c>
    </row>
    <row r="3579" spans="1:3" ht="22.5" x14ac:dyDescent="0.25">
      <c r="A3579" s="321">
        <v>3649028</v>
      </c>
      <c r="B3579" s="320" t="s">
        <v>5094</v>
      </c>
      <c r="C3579" s="321">
        <v>3649028</v>
      </c>
    </row>
    <row r="3580" spans="1:3" ht="22.5" x14ac:dyDescent="0.25">
      <c r="A3580" s="321">
        <v>3649029</v>
      </c>
      <c r="B3580" s="320" t="s">
        <v>5095</v>
      </c>
      <c r="C3580" s="321">
        <v>3649029</v>
      </c>
    </row>
    <row r="3581" spans="1:3" x14ac:dyDescent="0.25">
      <c r="A3581" s="321">
        <v>3649030</v>
      </c>
      <c r="B3581" s="320" t="s">
        <v>5096</v>
      </c>
      <c r="C3581" s="321">
        <v>3649030</v>
      </c>
    </row>
    <row r="3582" spans="1:3" x14ac:dyDescent="0.25">
      <c r="A3582" s="321">
        <v>3649031</v>
      </c>
      <c r="B3582" s="320" t="s">
        <v>5097</v>
      </c>
      <c r="C3582" s="321">
        <v>3649031</v>
      </c>
    </row>
    <row r="3583" spans="1:3" x14ac:dyDescent="0.25">
      <c r="A3583" s="321">
        <v>3649032</v>
      </c>
      <c r="B3583" s="320" t="s">
        <v>5098</v>
      </c>
      <c r="C3583" s="321">
        <v>3649032</v>
      </c>
    </row>
    <row r="3584" spans="1:3" ht="22.5" x14ac:dyDescent="0.25">
      <c r="A3584" s="321">
        <v>3649033</v>
      </c>
      <c r="B3584" s="320" t="s">
        <v>5099</v>
      </c>
      <c r="C3584" s="321">
        <v>3649033</v>
      </c>
    </row>
    <row r="3585" spans="1:3" x14ac:dyDescent="0.25">
      <c r="A3585" s="321">
        <v>3649034</v>
      </c>
      <c r="B3585" s="320" t="s">
        <v>5100</v>
      </c>
      <c r="C3585" s="321">
        <v>3649034</v>
      </c>
    </row>
    <row r="3586" spans="1:3" x14ac:dyDescent="0.25">
      <c r="A3586" s="321">
        <v>3649035</v>
      </c>
      <c r="B3586" s="320" t="s">
        <v>5101</v>
      </c>
      <c r="C3586" s="321">
        <v>3649035</v>
      </c>
    </row>
    <row r="3587" spans="1:3" x14ac:dyDescent="0.25">
      <c r="A3587" s="321">
        <v>3649098</v>
      </c>
      <c r="B3587" s="320" t="s">
        <v>5102</v>
      </c>
      <c r="C3587" s="321">
        <v>3649098</v>
      </c>
    </row>
    <row r="3588" spans="1:3" x14ac:dyDescent="0.25">
      <c r="A3588" s="321">
        <v>3649099</v>
      </c>
      <c r="B3588" s="320" t="s">
        <v>5103</v>
      </c>
      <c r="C3588" s="321">
        <v>3649099</v>
      </c>
    </row>
    <row r="3589" spans="1:3" x14ac:dyDescent="0.25">
      <c r="A3589" s="321">
        <v>3691001</v>
      </c>
      <c r="B3589" s="320" t="s">
        <v>5104</v>
      </c>
      <c r="C3589" s="321">
        <v>3691001</v>
      </c>
    </row>
    <row r="3590" spans="1:3" x14ac:dyDescent="0.25">
      <c r="A3590" s="321">
        <v>3691002</v>
      </c>
      <c r="B3590" s="320" t="s">
        <v>5105</v>
      </c>
      <c r="C3590" s="321">
        <v>3691002</v>
      </c>
    </row>
    <row r="3591" spans="1:3" x14ac:dyDescent="0.25">
      <c r="A3591" s="321">
        <v>3691003</v>
      </c>
      <c r="B3591" s="320" t="s">
        <v>5106</v>
      </c>
      <c r="C3591" s="321">
        <v>3691003</v>
      </c>
    </row>
    <row r="3592" spans="1:3" x14ac:dyDescent="0.25">
      <c r="A3592" s="321">
        <v>3692001</v>
      </c>
      <c r="B3592" s="320" t="s">
        <v>5107</v>
      </c>
      <c r="C3592" s="321">
        <v>3692001</v>
      </c>
    </row>
    <row r="3593" spans="1:3" x14ac:dyDescent="0.25">
      <c r="A3593" s="321">
        <v>3692002</v>
      </c>
      <c r="B3593" s="320" t="s">
        <v>5108</v>
      </c>
      <c r="C3593" s="321">
        <v>3692002</v>
      </c>
    </row>
    <row r="3594" spans="1:3" x14ac:dyDescent="0.25">
      <c r="A3594" s="321">
        <v>3692003</v>
      </c>
      <c r="B3594" s="320" t="s">
        <v>5109</v>
      </c>
      <c r="C3594" s="321">
        <v>3692003</v>
      </c>
    </row>
    <row r="3595" spans="1:3" x14ac:dyDescent="0.25">
      <c r="A3595" s="321">
        <v>3692004</v>
      </c>
      <c r="B3595" s="320" t="s">
        <v>5110</v>
      </c>
      <c r="C3595" s="321">
        <v>3692004</v>
      </c>
    </row>
    <row r="3596" spans="1:3" x14ac:dyDescent="0.25">
      <c r="A3596" s="321">
        <v>3692005</v>
      </c>
      <c r="B3596" s="320" t="s">
        <v>5111</v>
      </c>
      <c r="C3596" s="321">
        <v>3692005</v>
      </c>
    </row>
    <row r="3597" spans="1:3" x14ac:dyDescent="0.25">
      <c r="A3597" s="321">
        <v>3692006</v>
      </c>
      <c r="B3597" s="320" t="s">
        <v>5112</v>
      </c>
      <c r="C3597" s="321">
        <v>3692006</v>
      </c>
    </row>
    <row r="3598" spans="1:3" x14ac:dyDescent="0.25">
      <c r="A3598" s="321">
        <v>3692007</v>
      </c>
      <c r="B3598" s="320" t="s">
        <v>5113</v>
      </c>
      <c r="C3598" s="321">
        <v>3692007</v>
      </c>
    </row>
    <row r="3599" spans="1:3" ht="22.5" x14ac:dyDescent="0.25">
      <c r="A3599" s="321">
        <v>3692008</v>
      </c>
      <c r="B3599" s="320" t="s">
        <v>5114</v>
      </c>
      <c r="C3599" s="321">
        <v>3692008</v>
      </c>
    </row>
    <row r="3600" spans="1:3" x14ac:dyDescent="0.25">
      <c r="A3600" s="321">
        <v>3692009</v>
      </c>
      <c r="B3600" s="320" t="s">
        <v>5115</v>
      </c>
      <c r="C3600" s="321">
        <v>3692009</v>
      </c>
    </row>
    <row r="3601" spans="1:3" x14ac:dyDescent="0.25">
      <c r="A3601" s="321">
        <v>3692010</v>
      </c>
      <c r="B3601" s="320" t="s">
        <v>5116</v>
      </c>
      <c r="C3601" s="321">
        <v>3692010</v>
      </c>
    </row>
    <row r="3602" spans="1:3" x14ac:dyDescent="0.25">
      <c r="A3602" s="321">
        <v>3693001</v>
      </c>
      <c r="B3602" s="320" t="s">
        <v>5117</v>
      </c>
      <c r="C3602" s="321">
        <v>3693001</v>
      </c>
    </row>
    <row r="3603" spans="1:3" x14ac:dyDescent="0.25">
      <c r="A3603" s="321">
        <v>3693002</v>
      </c>
      <c r="B3603" s="320" t="s">
        <v>5118</v>
      </c>
      <c r="C3603" s="321">
        <v>3693002</v>
      </c>
    </row>
    <row r="3604" spans="1:3" x14ac:dyDescent="0.25">
      <c r="A3604" s="321">
        <v>3693003</v>
      </c>
      <c r="B3604" s="320" t="s">
        <v>5119</v>
      </c>
      <c r="C3604" s="321">
        <v>3693003</v>
      </c>
    </row>
    <row r="3605" spans="1:3" ht="22.5" x14ac:dyDescent="0.25">
      <c r="A3605" s="321">
        <v>3693004</v>
      </c>
      <c r="B3605" s="320" t="s">
        <v>5120</v>
      </c>
      <c r="C3605" s="321">
        <v>3693004</v>
      </c>
    </row>
    <row r="3606" spans="1:3" x14ac:dyDescent="0.25">
      <c r="A3606" s="321">
        <v>3693005</v>
      </c>
      <c r="B3606" s="320" t="s">
        <v>5121</v>
      </c>
      <c r="C3606" s="321">
        <v>3693005</v>
      </c>
    </row>
    <row r="3607" spans="1:3" x14ac:dyDescent="0.25">
      <c r="A3607" s="321">
        <v>3693006</v>
      </c>
      <c r="B3607" s="320" t="s">
        <v>5122</v>
      </c>
      <c r="C3607" s="321">
        <v>3693006</v>
      </c>
    </row>
    <row r="3608" spans="1:3" x14ac:dyDescent="0.25">
      <c r="A3608" s="321">
        <v>3694001</v>
      </c>
      <c r="B3608" s="320" t="s">
        <v>5123</v>
      </c>
      <c r="C3608" s="321">
        <v>3694001</v>
      </c>
    </row>
    <row r="3609" spans="1:3" x14ac:dyDescent="0.25">
      <c r="A3609" s="321">
        <v>3694002</v>
      </c>
      <c r="B3609" s="320" t="s">
        <v>5124</v>
      </c>
      <c r="C3609" s="321">
        <v>3694002</v>
      </c>
    </row>
    <row r="3610" spans="1:3" x14ac:dyDescent="0.25">
      <c r="A3610" s="321">
        <v>3694003</v>
      </c>
      <c r="B3610" s="320" t="s">
        <v>5125</v>
      </c>
      <c r="C3610" s="321">
        <v>3694003</v>
      </c>
    </row>
    <row r="3611" spans="1:3" x14ac:dyDescent="0.25">
      <c r="A3611" s="321">
        <v>3694004</v>
      </c>
      <c r="B3611" s="320" t="s">
        <v>5126</v>
      </c>
      <c r="C3611" s="321">
        <v>3694004</v>
      </c>
    </row>
    <row r="3612" spans="1:3" x14ac:dyDescent="0.25">
      <c r="A3612" s="321">
        <v>3694005</v>
      </c>
      <c r="B3612" s="320" t="s">
        <v>5127</v>
      </c>
      <c r="C3612" s="321">
        <v>3694005</v>
      </c>
    </row>
    <row r="3613" spans="1:3" x14ac:dyDescent="0.25">
      <c r="A3613" s="321">
        <v>3694006</v>
      </c>
      <c r="B3613" s="320" t="s">
        <v>5128</v>
      </c>
      <c r="C3613" s="321">
        <v>3694006</v>
      </c>
    </row>
    <row r="3614" spans="1:3" x14ac:dyDescent="0.25">
      <c r="A3614" s="321">
        <v>3694007</v>
      </c>
      <c r="B3614" s="320" t="s">
        <v>5129</v>
      </c>
      <c r="C3614" s="321">
        <v>3694007</v>
      </c>
    </row>
    <row r="3615" spans="1:3" x14ac:dyDescent="0.25">
      <c r="A3615" s="321">
        <v>3694008</v>
      </c>
      <c r="B3615" s="320" t="s">
        <v>5130</v>
      </c>
      <c r="C3615" s="321">
        <v>3694008</v>
      </c>
    </row>
    <row r="3616" spans="1:3" x14ac:dyDescent="0.25">
      <c r="A3616" s="321">
        <v>3694009</v>
      </c>
      <c r="B3616" s="320" t="s">
        <v>5131</v>
      </c>
      <c r="C3616" s="321">
        <v>3694009</v>
      </c>
    </row>
    <row r="3617" spans="1:3" x14ac:dyDescent="0.25">
      <c r="A3617" s="321">
        <v>3694010</v>
      </c>
      <c r="B3617" s="320" t="s">
        <v>5132</v>
      </c>
      <c r="C3617" s="321">
        <v>3694010</v>
      </c>
    </row>
    <row r="3618" spans="1:3" ht="22.5" x14ac:dyDescent="0.25">
      <c r="A3618" s="321">
        <v>3694011</v>
      </c>
      <c r="B3618" s="320" t="s">
        <v>5133</v>
      </c>
      <c r="C3618" s="321">
        <v>3694011</v>
      </c>
    </row>
    <row r="3619" spans="1:3" x14ac:dyDescent="0.25">
      <c r="A3619" s="321">
        <v>3694012</v>
      </c>
      <c r="B3619" s="320" t="s">
        <v>5134</v>
      </c>
      <c r="C3619" s="321">
        <v>3694012</v>
      </c>
    </row>
    <row r="3620" spans="1:3" x14ac:dyDescent="0.25">
      <c r="A3620" s="321">
        <v>3694013</v>
      </c>
      <c r="B3620" s="320" t="s">
        <v>5135</v>
      </c>
      <c r="C3620" s="321">
        <v>3694013</v>
      </c>
    </row>
    <row r="3621" spans="1:3" x14ac:dyDescent="0.25">
      <c r="A3621" s="321">
        <v>3694014</v>
      </c>
      <c r="B3621" s="320" t="s">
        <v>5136</v>
      </c>
      <c r="C3621" s="321">
        <v>3694014</v>
      </c>
    </row>
    <row r="3622" spans="1:3" x14ac:dyDescent="0.25">
      <c r="A3622" s="321">
        <v>3694015</v>
      </c>
      <c r="B3622" s="320" t="s">
        <v>5137</v>
      </c>
      <c r="C3622" s="321">
        <v>3694015</v>
      </c>
    </row>
    <row r="3623" spans="1:3" x14ac:dyDescent="0.25">
      <c r="A3623" s="321">
        <v>3694016</v>
      </c>
      <c r="B3623" s="320" t="s">
        <v>5138</v>
      </c>
      <c r="C3623" s="321">
        <v>3694016</v>
      </c>
    </row>
    <row r="3624" spans="1:3" x14ac:dyDescent="0.25">
      <c r="A3624" s="321">
        <v>3694017</v>
      </c>
      <c r="B3624" s="320" t="s">
        <v>5139</v>
      </c>
      <c r="C3624" s="321">
        <v>3694017</v>
      </c>
    </row>
    <row r="3625" spans="1:3" x14ac:dyDescent="0.25">
      <c r="A3625" s="321">
        <v>3694099</v>
      </c>
      <c r="B3625" s="320" t="s">
        <v>5140</v>
      </c>
      <c r="C3625" s="321">
        <v>3694099</v>
      </c>
    </row>
    <row r="3626" spans="1:3" x14ac:dyDescent="0.25">
      <c r="A3626" s="321">
        <v>3695001</v>
      </c>
      <c r="B3626" s="320" t="s">
        <v>5141</v>
      </c>
      <c r="C3626" s="321">
        <v>3695001</v>
      </c>
    </row>
    <row r="3627" spans="1:3" x14ac:dyDescent="0.25">
      <c r="A3627" s="321">
        <v>3695002</v>
      </c>
      <c r="B3627" s="320" t="s">
        <v>5142</v>
      </c>
      <c r="C3627" s="321">
        <v>3695002</v>
      </c>
    </row>
    <row r="3628" spans="1:3" ht="22.5" x14ac:dyDescent="0.25">
      <c r="A3628" s="321">
        <v>3695003</v>
      </c>
      <c r="B3628" s="320" t="s">
        <v>5143</v>
      </c>
      <c r="C3628" s="321">
        <v>3695003</v>
      </c>
    </row>
    <row r="3629" spans="1:3" x14ac:dyDescent="0.25">
      <c r="A3629" s="321">
        <v>3695004</v>
      </c>
      <c r="B3629" s="320" t="s">
        <v>5144</v>
      </c>
      <c r="C3629" s="321">
        <v>3695004</v>
      </c>
    </row>
    <row r="3630" spans="1:3" x14ac:dyDescent="0.25">
      <c r="A3630" s="321">
        <v>3695005</v>
      </c>
      <c r="B3630" s="320" t="s">
        <v>5145</v>
      </c>
      <c r="C3630" s="321">
        <v>3695005</v>
      </c>
    </row>
    <row r="3631" spans="1:3" x14ac:dyDescent="0.25">
      <c r="A3631" s="321">
        <v>3695006</v>
      </c>
      <c r="B3631" s="320" t="s">
        <v>5146</v>
      </c>
      <c r="C3631" s="321">
        <v>3695006</v>
      </c>
    </row>
    <row r="3632" spans="1:3" ht="22.5" x14ac:dyDescent="0.25">
      <c r="A3632" s="321">
        <v>3695007</v>
      </c>
      <c r="B3632" s="320" t="s">
        <v>5147</v>
      </c>
      <c r="C3632" s="321">
        <v>3695007</v>
      </c>
    </row>
    <row r="3633" spans="1:3" x14ac:dyDescent="0.25">
      <c r="A3633" s="321">
        <v>3695008</v>
      </c>
      <c r="B3633" s="320" t="s">
        <v>5148</v>
      </c>
      <c r="C3633" s="321">
        <v>3695008</v>
      </c>
    </row>
    <row r="3634" spans="1:3" x14ac:dyDescent="0.25">
      <c r="A3634" s="321">
        <v>3695009</v>
      </c>
      <c r="B3634" s="320" t="s">
        <v>5149</v>
      </c>
      <c r="C3634" s="321">
        <v>3695009</v>
      </c>
    </row>
    <row r="3635" spans="1:3" x14ac:dyDescent="0.25">
      <c r="A3635" s="321">
        <v>3695010</v>
      </c>
      <c r="B3635" s="320" t="s">
        <v>5150</v>
      </c>
      <c r="C3635" s="321">
        <v>3695010</v>
      </c>
    </row>
    <row r="3636" spans="1:3" x14ac:dyDescent="0.25">
      <c r="A3636" s="321">
        <v>3695011</v>
      </c>
      <c r="B3636" s="320" t="s">
        <v>5151</v>
      </c>
      <c r="C3636" s="321">
        <v>3695011</v>
      </c>
    </row>
    <row r="3637" spans="1:3" x14ac:dyDescent="0.25">
      <c r="A3637" s="321">
        <v>3696001</v>
      </c>
      <c r="B3637" s="320" t="s">
        <v>5152</v>
      </c>
      <c r="C3637" s="321">
        <v>3696001</v>
      </c>
    </row>
    <row r="3638" spans="1:3" x14ac:dyDescent="0.25">
      <c r="A3638" s="321">
        <v>3696002</v>
      </c>
      <c r="B3638" s="320" t="s">
        <v>5153</v>
      </c>
      <c r="C3638" s="321">
        <v>3696002</v>
      </c>
    </row>
    <row r="3639" spans="1:3" x14ac:dyDescent="0.25">
      <c r="A3639" s="321">
        <v>3697101</v>
      </c>
      <c r="B3639" s="320" t="s">
        <v>5154</v>
      </c>
      <c r="C3639" s="321">
        <v>3697101</v>
      </c>
    </row>
    <row r="3640" spans="1:3" x14ac:dyDescent="0.25">
      <c r="A3640" s="321">
        <v>3697102</v>
      </c>
      <c r="B3640" s="320" t="s">
        <v>5155</v>
      </c>
      <c r="C3640" s="321">
        <v>3697102</v>
      </c>
    </row>
    <row r="3641" spans="1:3" x14ac:dyDescent="0.25">
      <c r="A3641" s="321">
        <v>3697201</v>
      </c>
      <c r="B3641" s="320" t="s">
        <v>5156</v>
      </c>
      <c r="C3641" s="321">
        <v>3697201</v>
      </c>
    </row>
    <row r="3642" spans="1:3" x14ac:dyDescent="0.25">
      <c r="A3642" s="321">
        <v>3697202</v>
      </c>
      <c r="B3642" s="320" t="s">
        <v>5157</v>
      </c>
      <c r="C3642" s="321">
        <v>3697202</v>
      </c>
    </row>
    <row r="3643" spans="1:3" x14ac:dyDescent="0.25">
      <c r="A3643" s="321">
        <v>3698001</v>
      </c>
      <c r="B3643" s="320" t="s">
        <v>5158</v>
      </c>
      <c r="C3643" s="321">
        <v>3698001</v>
      </c>
    </row>
    <row r="3644" spans="1:3" x14ac:dyDescent="0.25">
      <c r="A3644" s="321">
        <v>3699001</v>
      </c>
      <c r="B3644" s="320" t="s">
        <v>5159</v>
      </c>
      <c r="C3644" s="321">
        <v>3699001</v>
      </c>
    </row>
    <row r="3645" spans="1:3" x14ac:dyDescent="0.25">
      <c r="A3645" s="321">
        <v>3699002</v>
      </c>
      <c r="B3645" s="320" t="s">
        <v>5160</v>
      </c>
      <c r="C3645" s="321">
        <v>3699002</v>
      </c>
    </row>
    <row r="3646" spans="1:3" x14ac:dyDescent="0.25">
      <c r="A3646" s="321">
        <v>3699003</v>
      </c>
      <c r="B3646" s="320" t="s">
        <v>5161</v>
      </c>
      <c r="C3646" s="321">
        <v>3699003</v>
      </c>
    </row>
    <row r="3647" spans="1:3" x14ac:dyDescent="0.25">
      <c r="A3647" s="321">
        <v>3699004</v>
      </c>
      <c r="B3647" s="320" t="s">
        <v>5162</v>
      </c>
      <c r="C3647" s="321">
        <v>3699004</v>
      </c>
    </row>
    <row r="3648" spans="1:3" x14ac:dyDescent="0.25">
      <c r="A3648" s="321">
        <v>3699005</v>
      </c>
      <c r="B3648" s="320" t="s">
        <v>5163</v>
      </c>
      <c r="C3648" s="321">
        <v>3699005</v>
      </c>
    </row>
    <row r="3649" spans="1:3" x14ac:dyDescent="0.25">
      <c r="A3649" s="321">
        <v>3699006</v>
      </c>
      <c r="B3649" s="320" t="s">
        <v>5164</v>
      </c>
      <c r="C3649" s="321">
        <v>3699006</v>
      </c>
    </row>
    <row r="3650" spans="1:3" x14ac:dyDescent="0.25">
      <c r="A3650" s="321">
        <v>3699007</v>
      </c>
      <c r="B3650" s="320" t="s">
        <v>5165</v>
      </c>
      <c r="C3650" s="321">
        <v>3699007</v>
      </c>
    </row>
    <row r="3651" spans="1:3" ht="22.5" x14ac:dyDescent="0.25">
      <c r="A3651" s="321">
        <v>3699008</v>
      </c>
      <c r="B3651" s="320" t="s">
        <v>5166</v>
      </c>
      <c r="C3651" s="321">
        <v>3699008</v>
      </c>
    </row>
    <row r="3652" spans="1:3" ht="22.5" x14ac:dyDescent="0.25">
      <c r="A3652" s="321">
        <v>3699009</v>
      </c>
      <c r="B3652" s="320" t="s">
        <v>5167</v>
      </c>
      <c r="C3652" s="321">
        <v>3699009</v>
      </c>
    </row>
    <row r="3653" spans="1:3" x14ac:dyDescent="0.25">
      <c r="A3653" s="321">
        <v>3699010</v>
      </c>
      <c r="B3653" s="320" t="s">
        <v>5168</v>
      </c>
      <c r="C3653" s="321">
        <v>3699010</v>
      </c>
    </row>
    <row r="3654" spans="1:3" x14ac:dyDescent="0.25">
      <c r="A3654" s="321">
        <v>3699011</v>
      </c>
      <c r="B3654" s="320" t="s">
        <v>5169</v>
      </c>
      <c r="C3654" s="321">
        <v>3699011</v>
      </c>
    </row>
    <row r="3655" spans="1:3" x14ac:dyDescent="0.25">
      <c r="A3655" s="321">
        <v>3699012</v>
      </c>
      <c r="B3655" s="320" t="s">
        <v>5170</v>
      </c>
      <c r="C3655" s="321">
        <v>3699012</v>
      </c>
    </row>
    <row r="3656" spans="1:3" ht="22.5" x14ac:dyDescent="0.25">
      <c r="A3656" s="321">
        <v>3699013</v>
      </c>
      <c r="B3656" s="320" t="s">
        <v>5171</v>
      </c>
      <c r="C3656" s="321">
        <v>3699013</v>
      </c>
    </row>
    <row r="3657" spans="1:3" x14ac:dyDescent="0.25">
      <c r="A3657" s="321">
        <v>3699014</v>
      </c>
      <c r="B3657" s="320" t="s">
        <v>5172</v>
      </c>
      <c r="C3657" s="321">
        <v>3699014</v>
      </c>
    </row>
    <row r="3658" spans="1:3" x14ac:dyDescent="0.25">
      <c r="A3658" s="321">
        <v>3699015</v>
      </c>
      <c r="B3658" s="320" t="s">
        <v>5173</v>
      </c>
      <c r="C3658" s="321">
        <v>3699015</v>
      </c>
    </row>
    <row r="3659" spans="1:3" ht="22.5" x14ac:dyDescent="0.25">
      <c r="A3659" s="321">
        <v>3699016</v>
      </c>
      <c r="B3659" s="320" t="s">
        <v>5174</v>
      </c>
      <c r="C3659" s="321">
        <v>3699016</v>
      </c>
    </row>
    <row r="3660" spans="1:3" ht="22.5" x14ac:dyDescent="0.25">
      <c r="A3660" s="321">
        <v>3699017</v>
      </c>
      <c r="B3660" s="320" t="s">
        <v>5175</v>
      </c>
      <c r="C3660" s="321">
        <v>3699017</v>
      </c>
    </row>
    <row r="3661" spans="1:3" x14ac:dyDescent="0.25">
      <c r="A3661" s="321">
        <v>3699018</v>
      </c>
      <c r="B3661" s="320" t="s">
        <v>5176</v>
      </c>
      <c r="C3661" s="321">
        <v>3699018</v>
      </c>
    </row>
    <row r="3662" spans="1:3" x14ac:dyDescent="0.25">
      <c r="A3662" s="321">
        <v>3699019</v>
      </c>
      <c r="B3662" s="320" t="s">
        <v>5177</v>
      </c>
      <c r="C3662" s="321">
        <v>3699019</v>
      </c>
    </row>
    <row r="3663" spans="1:3" x14ac:dyDescent="0.25">
      <c r="A3663" s="321">
        <v>3699020</v>
      </c>
      <c r="B3663" s="320" t="s">
        <v>5178</v>
      </c>
      <c r="C3663" s="321">
        <v>3699020</v>
      </c>
    </row>
    <row r="3664" spans="1:3" x14ac:dyDescent="0.25">
      <c r="A3664" s="321">
        <v>3699021</v>
      </c>
      <c r="B3664" s="320" t="s">
        <v>5179</v>
      </c>
      <c r="C3664" s="321">
        <v>3699021</v>
      </c>
    </row>
    <row r="3665" spans="1:3" x14ac:dyDescent="0.25">
      <c r="A3665" s="321">
        <v>3699022</v>
      </c>
      <c r="B3665" s="320" t="s">
        <v>5180</v>
      </c>
      <c r="C3665" s="321">
        <v>3699022</v>
      </c>
    </row>
    <row r="3666" spans="1:3" x14ac:dyDescent="0.25">
      <c r="A3666" s="321">
        <v>3699023</v>
      </c>
      <c r="B3666" s="320" t="s">
        <v>5181</v>
      </c>
      <c r="C3666" s="321">
        <v>3699023</v>
      </c>
    </row>
    <row r="3667" spans="1:3" x14ac:dyDescent="0.25">
      <c r="A3667" s="321">
        <v>3699024</v>
      </c>
      <c r="B3667" s="320" t="s">
        <v>5182</v>
      </c>
      <c r="C3667" s="321">
        <v>3699024</v>
      </c>
    </row>
    <row r="3668" spans="1:3" ht="22.5" x14ac:dyDescent="0.25">
      <c r="A3668" s="321">
        <v>3699025</v>
      </c>
      <c r="B3668" s="320" t="s">
        <v>5183</v>
      </c>
      <c r="C3668" s="321">
        <v>3699025</v>
      </c>
    </row>
    <row r="3669" spans="1:3" ht="22.5" x14ac:dyDescent="0.25">
      <c r="A3669" s="321">
        <v>3699026</v>
      </c>
      <c r="B3669" s="320" t="s">
        <v>5184</v>
      </c>
      <c r="C3669" s="321">
        <v>3699026</v>
      </c>
    </row>
    <row r="3670" spans="1:3" ht="22.5" x14ac:dyDescent="0.25">
      <c r="A3670" s="321">
        <v>3699027</v>
      </c>
      <c r="B3670" s="320" t="s">
        <v>5185</v>
      </c>
      <c r="C3670" s="321">
        <v>3699027</v>
      </c>
    </row>
    <row r="3671" spans="1:3" ht="22.5" x14ac:dyDescent="0.25">
      <c r="A3671" s="321">
        <v>3699028</v>
      </c>
      <c r="B3671" s="320" t="s">
        <v>5186</v>
      </c>
      <c r="C3671" s="321">
        <v>3699028</v>
      </c>
    </row>
    <row r="3672" spans="1:3" x14ac:dyDescent="0.25">
      <c r="A3672" s="321">
        <v>3699029</v>
      </c>
      <c r="B3672" s="320" t="s">
        <v>5187</v>
      </c>
      <c r="C3672" s="321">
        <v>3699029</v>
      </c>
    </row>
    <row r="3673" spans="1:3" x14ac:dyDescent="0.25">
      <c r="A3673" s="321">
        <v>3699030</v>
      </c>
      <c r="B3673" s="320" t="s">
        <v>5188</v>
      </c>
      <c r="C3673" s="321">
        <v>3699030</v>
      </c>
    </row>
    <row r="3674" spans="1:3" x14ac:dyDescent="0.25">
      <c r="A3674" s="321">
        <v>3699031</v>
      </c>
      <c r="B3674" s="320" t="s">
        <v>5189</v>
      </c>
      <c r="C3674" s="321">
        <v>3699031</v>
      </c>
    </row>
    <row r="3675" spans="1:3" x14ac:dyDescent="0.25">
      <c r="A3675" s="321">
        <v>3699032</v>
      </c>
      <c r="B3675" s="320" t="s">
        <v>5190</v>
      </c>
      <c r="C3675" s="321">
        <v>3699032</v>
      </c>
    </row>
    <row r="3676" spans="1:3" x14ac:dyDescent="0.25">
      <c r="A3676" s="321">
        <v>3699033</v>
      </c>
      <c r="B3676" s="320" t="s">
        <v>5191</v>
      </c>
      <c r="C3676" s="321">
        <v>3699033</v>
      </c>
    </row>
    <row r="3677" spans="1:3" ht="22.5" x14ac:dyDescent="0.25">
      <c r="A3677" s="321">
        <v>3699034</v>
      </c>
      <c r="B3677" s="320" t="s">
        <v>5192</v>
      </c>
      <c r="C3677" s="321">
        <v>3699034</v>
      </c>
    </row>
    <row r="3678" spans="1:3" ht="22.5" x14ac:dyDescent="0.25">
      <c r="A3678" s="321">
        <v>3699035</v>
      </c>
      <c r="B3678" s="320" t="s">
        <v>5193</v>
      </c>
      <c r="C3678" s="321">
        <v>3699035</v>
      </c>
    </row>
    <row r="3679" spans="1:3" x14ac:dyDescent="0.25">
      <c r="A3679" s="321">
        <v>3699036</v>
      </c>
      <c r="B3679" s="320" t="s">
        <v>5194</v>
      </c>
      <c r="C3679" s="321">
        <v>3699036</v>
      </c>
    </row>
    <row r="3680" spans="1:3" x14ac:dyDescent="0.25">
      <c r="A3680" s="321">
        <v>3699037</v>
      </c>
      <c r="B3680" s="320" t="s">
        <v>5195</v>
      </c>
      <c r="C3680" s="321">
        <v>3699037</v>
      </c>
    </row>
    <row r="3681" spans="1:3" x14ac:dyDescent="0.25">
      <c r="A3681" s="321">
        <v>3699038</v>
      </c>
      <c r="B3681" s="320" t="s">
        <v>5196</v>
      </c>
      <c r="C3681" s="321">
        <v>3699038</v>
      </c>
    </row>
    <row r="3682" spans="1:3" x14ac:dyDescent="0.25">
      <c r="A3682" s="321">
        <v>3699039</v>
      </c>
      <c r="B3682" s="320" t="s">
        <v>5197</v>
      </c>
      <c r="C3682" s="321">
        <v>3699039</v>
      </c>
    </row>
    <row r="3683" spans="1:3" x14ac:dyDescent="0.25">
      <c r="A3683" s="321">
        <v>3699040</v>
      </c>
      <c r="B3683" s="320" t="s">
        <v>5198</v>
      </c>
      <c r="C3683" s="321">
        <v>3699040</v>
      </c>
    </row>
    <row r="3684" spans="1:3" ht="22.5" x14ac:dyDescent="0.25">
      <c r="A3684" s="321">
        <v>3699041</v>
      </c>
      <c r="B3684" s="320" t="s">
        <v>5199</v>
      </c>
      <c r="C3684" s="321">
        <v>3699041</v>
      </c>
    </row>
    <row r="3685" spans="1:3" x14ac:dyDescent="0.25">
      <c r="A3685" s="321">
        <v>3699042</v>
      </c>
      <c r="B3685" s="320" t="s">
        <v>5200</v>
      </c>
      <c r="C3685" s="321">
        <v>3699042</v>
      </c>
    </row>
    <row r="3686" spans="1:3" x14ac:dyDescent="0.25">
      <c r="A3686" s="321">
        <v>3699043</v>
      </c>
      <c r="B3686" s="320" t="s">
        <v>5201</v>
      </c>
      <c r="C3686" s="321">
        <v>3699043</v>
      </c>
    </row>
    <row r="3687" spans="1:3" ht="22.5" x14ac:dyDescent="0.25">
      <c r="A3687" s="321">
        <v>3699044</v>
      </c>
      <c r="B3687" s="320" t="s">
        <v>5202</v>
      </c>
      <c r="C3687" s="321">
        <v>3699044</v>
      </c>
    </row>
    <row r="3688" spans="1:3" x14ac:dyDescent="0.25">
      <c r="A3688" s="321">
        <v>3699045</v>
      </c>
      <c r="B3688" s="320" t="s">
        <v>5203</v>
      </c>
      <c r="C3688" s="321">
        <v>3699045</v>
      </c>
    </row>
    <row r="3689" spans="1:3" x14ac:dyDescent="0.25">
      <c r="A3689" s="321">
        <v>3699046</v>
      </c>
      <c r="B3689" s="320" t="s">
        <v>5204</v>
      </c>
      <c r="C3689" s="321">
        <v>3699046</v>
      </c>
    </row>
    <row r="3690" spans="1:3" x14ac:dyDescent="0.25">
      <c r="A3690" s="321">
        <v>3699047</v>
      </c>
      <c r="B3690" s="320" t="s">
        <v>5205</v>
      </c>
      <c r="C3690" s="321">
        <v>3699047</v>
      </c>
    </row>
    <row r="3691" spans="1:3" x14ac:dyDescent="0.25">
      <c r="A3691" s="321">
        <v>3699048</v>
      </c>
      <c r="B3691" s="320" t="s">
        <v>5206</v>
      </c>
      <c r="C3691" s="321">
        <v>3699048</v>
      </c>
    </row>
    <row r="3692" spans="1:3" ht="22.5" x14ac:dyDescent="0.25">
      <c r="A3692" s="321">
        <v>3699049</v>
      </c>
      <c r="B3692" s="320" t="s">
        <v>5207</v>
      </c>
      <c r="C3692" s="321">
        <v>3699049</v>
      </c>
    </row>
    <row r="3693" spans="1:3" x14ac:dyDescent="0.25">
      <c r="A3693" s="321">
        <v>3699050</v>
      </c>
      <c r="B3693" s="320" t="s">
        <v>5208</v>
      </c>
      <c r="C3693" s="321">
        <v>3699050</v>
      </c>
    </row>
    <row r="3694" spans="1:3" ht="22.5" x14ac:dyDescent="0.25">
      <c r="A3694" s="321">
        <v>3699051</v>
      </c>
      <c r="B3694" s="320" t="s">
        <v>5209</v>
      </c>
      <c r="C3694" s="321">
        <v>3699051</v>
      </c>
    </row>
    <row r="3695" spans="1:3" x14ac:dyDescent="0.25">
      <c r="A3695" s="321">
        <v>3699052</v>
      </c>
      <c r="B3695" s="320" t="s">
        <v>5210</v>
      </c>
      <c r="C3695" s="321">
        <v>3699052</v>
      </c>
    </row>
    <row r="3696" spans="1:3" ht="22.5" x14ac:dyDescent="0.25">
      <c r="A3696" s="321">
        <v>3699053</v>
      </c>
      <c r="B3696" s="320" t="s">
        <v>5211</v>
      </c>
      <c r="C3696" s="321">
        <v>3699053</v>
      </c>
    </row>
    <row r="3697" spans="1:3" x14ac:dyDescent="0.25">
      <c r="A3697" s="321">
        <v>3699054</v>
      </c>
      <c r="B3697" s="320" t="s">
        <v>5212</v>
      </c>
      <c r="C3697" s="321">
        <v>3699054</v>
      </c>
    </row>
    <row r="3698" spans="1:3" x14ac:dyDescent="0.25">
      <c r="A3698" s="321">
        <v>3699055</v>
      </c>
      <c r="B3698" s="320" t="s">
        <v>5213</v>
      </c>
      <c r="C3698" s="321">
        <v>3699055</v>
      </c>
    </row>
    <row r="3699" spans="1:3" x14ac:dyDescent="0.25">
      <c r="A3699" s="321">
        <v>3699056</v>
      </c>
      <c r="B3699" s="320" t="s">
        <v>5214</v>
      </c>
      <c r="C3699" s="321">
        <v>3699056</v>
      </c>
    </row>
    <row r="3700" spans="1:3" x14ac:dyDescent="0.25">
      <c r="A3700" s="321">
        <v>3699057</v>
      </c>
      <c r="B3700" s="320" t="s">
        <v>5215</v>
      </c>
      <c r="C3700" s="321">
        <v>3699057</v>
      </c>
    </row>
    <row r="3701" spans="1:3" ht="22.5" x14ac:dyDescent="0.25">
      <c r="A3701" s="321">
        <v>3699058</v>
      </c>
      <c r="B3701" s="320" t="s">
        <v>5216</v>
      </c>
      <c r="C3701" s="321">
        <v>3699058</v>
      </c>
    </row>
    <row r="3702" spans="1:3" x14ac:dyDescent="0.25">
      <c r="A3702" s="321">
        <v>3699059</v>
      </c>
      <c r="B3702" s="320" t="s">
        <v>5217</v>
      </c>
      <c r="C3702" s="321">
        <v>3699059</v>
      </c>
    </row>
    <row r="3703" spans="1:3" x14ac:dyDescent="0.25">
      <c r="A3703" s="321">
        <v>3699060</v>
      </c>
      <c r="B3703" s="320" t="s">
        <v>5218</v>
      </c>
      <c r="C3703" s="321">
        <v>3699060</v>
      </c>
    </row>
    <row r="3704" spans="1:3" x14ac:dyDescent="0.25">
      <c r="A3704" s="321">
        <v>3699061</v>
      </c>
      <c r="B3704" s="320" t="s">
        <v>5219</v>
      </c>
      <c r="C3704" s="321">
        <v>3699061</v>
      </c>
    </row>
    <row r="3705" spans="1:3" x14ac:dyDescent="0.25">
      <c r="A3705" s="321">
        <v>3699062</v>
      </c>
      <c r="B3705" s="320" t="s">
        <v>5220</v>
      </c>
      <c r="C3705" s="321">
        <v>3699062</v>
      </c>
    </row>
    <row r="3706" spans="1:3" x14ac:dyDescent="0.25">
      <c r="A3706" s="321">
        <v>3699063</v>
      </c>
      <c r="B3706" s="320" t="s">
        <v>5221</v>
      </c>
      <c r="C3706" s="321">
        <v>3699063</v>
      </c>
    </row>
    <row r="3707" spans="1:3" x14ac:dyDescent="0.25">
      <c r="A3707" s="321">
        <v>3699064</v>
      </c>
      <c r="B3707" s="320" t="s">
        <v>5222</v>
      </c>
      <c r="C3707" s="321">
        <v>3699064</v>
      </c>
    </row>
    <row r="3708" spans="1:3" x14ac:dyDescent="0.25">
      <c r="A3708" s="321">
        <v>3699065</v>
      </c>
      <c r="B3708" s="320" t="s">
        <v>5223</v>
      </c>
      <c r="C3708" s="321">
        <v>3699065</v>
      </c>
    </row>
    <row r="3709" spans="1:3" x14ac:dyDescent="0.25">
      <c r="A3709" s="321">
        <v>3699066</v>
      </c>
      <c r="B3709" s="320" t="s">
        <v>5224</v>
      </c>
      <c r="C3709" s="321">
        <v>3699066</v>
      </c>
    </row>
    <row r="3710" spans="1:3" x14ac:dyDescent="0.25">
      <c r="A3710" s="321">
        <v>3699067</v>
      </c>
      <c r="B3710" s="320" t="s">
        <v>5225</v>
      </c>
      <c r="C3710" s="321">
        <v>3699067</v>
      </c>
    </row>
    <row r="3711" spans="1:3" x14ac:dyDescent="0.25">
      <c r="A3711" s="321">
        <v>3699068</v>
      </c>
      <c r="B3711" s="320" t="s">
        <v>5226</v>
      </c>
      <c r="C3711" s="321">
        <v>3699068</v>
      </c>
    </row>
    <row r="3712" spans="1:3" x14ac:dyDescent="0.25">
      <c r="A3712" s="321">
        <v>3699069</v>
      </c>
      <c r="B3712" s="320" t="s">
        <v>5227</v>
      </c>
      <c r="C3712" s="321">
        <v>3699069</v>
      </c>
    </row>
    <row r="3713" spans="1:3" ht="22.5" x14ac:dyDescent="0.25">
      <c r="A3713" s="321">
        <v>3699070</v>
      </c>
      <c r="B3713" s="320" t="s">
        <v>5228</v>
      </c>
      <c r="C3713" s="321">
        <v>3699070</v>
      </c>
    </row>
    <row r="3714" spans="1:3" x14ac:dyDescent="0.25">
      <c r="A3714" s="321">
        <v>3699071</v>
      </c>
      <c r="B3714" s="320" t="s">
        <v>5229</v>
      </c>
      <c r="C3714" s="321">
        <v>3699071</v>
      </c>
    </row>
    <row r="3715" spans="1:3" x14ac:dyDescent="0.25">
      <c r="A3715" s="321">
        <v>3699072</v>
      </c>
      <c r="B3715" s="320" t="s">
        <v>5230</v>
      </c>
      <c r="C3715" s="321">
        <v>3699072</v>
      </c>
    </row>
    <row r="3716" spans="1:3" x14ac:dyDescent="0.25">
      <c r="A3716" s="321">
        <v>3699073</v>
      </c>
      <c r="B3716" s="320" t="s">
        <v>5231</v>
      </c>
      <c r="C3716" s="321">
        <v>3699073</v>
      </c>
    </row>
    <row r="3717" spans="1:3" x14ac:dyDescent="0.25">
      <c r="A3717" s="321">
        <v>3699095</v>
      </c>
      <c r="B3717" s="320" t="s">
        <v>5232</v>
      </c>
      <c r="C3717" s="321">
        <v>3699095</v>
      </c>
    </row>
    <row r="3718" spans="1:3" x14ac:dyDescent="0.25">
      <c r="A3718" s="321">
        <v>3699096</v>
      </c>
      <c r="B3718" s="320" t="s">
        <v>5233</v>
      </c>
      <c r="C3718" s="321">
        <v>3699096</v>
      </c>
    </row>
    <row r="3719" spans="1:3" x14ac:dyDescent="0.25">
      <c r="A3719" s="321">
        <v>3699097</v>
      </c>
      <c r="B3719" s="320" t="s">
        <v>5234</v>
      </c>
      <c r="C3719" s="321">
        <v>3699097</v>
      </c>
    </row>
    <row r="3720" spans="1:3" x14ac:dyDescent="0.25">
      <c r="A3720" s="321">
        <v>3699098</v>
      </c>
      <c r="B3720" s="320" t="s">
        <v>5235</v>
      </c>
      <c r="C3720" s="321">
        <v>3699098</v>
      </c>
    </row>
    <row r="3721" spans="1:3" ht="22.5" x14ac:dyDescent="0.25">
      <c r="A3721" s="321">
        <v>3699099</v>
      </c>
      <c r="B3721" s="320" t="s">
        <v>5236</v>
      </c>
      <c r="C3721" s="321">
        <v>3699099</v>
      </c>
    </row>
    <row r="3722" spans="1:3" x14ac:dyDescent="0.25">
      <c r="A3722" s="321">
        <v>3711101</v>
      </c>
      <c r="B3722" s="320" t="s">
        <v>5237</v>
      </c>
      <c r="C3722" s="321">
        <v>3711101</v>
      </c>
    </row>
    <row r="3723" spans="1:3" x14ac:dyDescent="0.25">
      <c r="A3723" s="321">
        <v>3711102</v>
      </c>
      <c r="B3723" s="320" t="s">
        <v>5238</v>
      </c>
      <c r="C3723" s="321">
        <v>3711102</v>
      </c>
    </row>
    <row r="3724" spans="1:3" x14ac:dyDescent="0.25">
      <c r="A3724" s="321">
        <v>3711103</v>
      </c>
      <c r="B3724" s="320" t="s">
        <v>5239</v>
      </c>
      <c r="C3724" s="321">
        <v>3711103</v>
      </c>
    </row>
    <row r="3725" spans="1:3" x14ac:dyDescent="0.25">
      <c r="A3725" s="321">
        <v>3711104</v>
      </c>
      <c r="B3725" s="320" t="s">
        <v>5240</v>
      </c>
      <c r="C3725" s="321">
        <v>3711104</v>
      </c>
    </row>
    <row r="3726" spans="1:3" x14ac:dyDescent="0.25">
      <c r="A3726" s="321">
        <v>3711201</v>
      </c>
      <c r="B3726" s="320" t="s">
        <v>5241</v>
      </c>
      <c r="C3726" s="321">
        <v>3711201</v>
      </c>
    </row>
    <row r="3727" spans="1:3" ht="22.5" x14ac:dyDescent="0.25">
      <c r="A3727" s="321">
        <v>3711301</v>
      </c>
      <c r="B3727" s="320" t="s">
        <v>5242</v>
      </c>
      <c r="C3727" s="321">
        <v>3711301</v>
      </c>
    </row>
    <row r="3728" spans="1:3" x14ac:dyDescent="0.25">
      <c r="A3728" s="321">
        <v>3711401</v>
      </c>
      <c r="B3728" s="320" t="s">
        <v>5243</v>
      </c>
      <c r="C3728" s="321">
        <v>3711401</v>
      </c>
    </row>
    <row r="3729" spans="1:3" x14ac:dyDescent="0.25">
      <c r="A3729" s="321">
        <v>3711402</v>
      </c>
      <c r="B3729" s="320" t="s">
        <v>5244</v>
      </c>
      <c r="C3729" s="321">
        <v>3711402</v>
      </c>
    </row>
    <row r="3730" spans="1:3" x14ac:dyDescent="0.25">
      <c r="A3730" s="321">
        <v>3711501</v>
      </c>
      <c r="B3730" s="320" t="s">
        <v>5245</v>
      </c>
      <c r="C3730" s="321">
        <v>3711501</v>
      </c>
    </row>
    <row r="3731" spans="1:3" x14ac:dyDescent="0.25">
      <c r="A3731" s="321">
        <v>3711502</v>
      </c>
      <c r="B3731" s="320" t="s">
        <v>5246</v>
      </c>
      <c r="C3731" s="321">
        <v>3711502</v>
      </c>
    </row>
    <row r="3732" spans="1:3" ht="22.5" x14ac:dyDescent="0.25">
      <c r="A3732" s="321">
        <v>3711503</v>
      </c>
      <c r="B3732" s="320" t="s">
        <v>5247</v>
      </c>
      <c r="C3732" s="321">
        <v>3711503</v>
      </c>
    </row>
    <row r="3733" spans="1:3" x14ac:dyDescent="0.25">
      <c r="A3733" s="321">
        <v>3711504</v>
      </c>
      <c r="B3733" s="320" t="s">
        <v>5248</v>
      </c>
      <c r="C3733" s="321">
        <v>3711504</v>
      </c>
    </row>
    <row r="3734" spans="1:3" x14ac:dyDescent="0.25">
      <c r="A3734" s="321">
        <v>3711601</v>
      </c>
      <c r="B3734" s="320" t="s">
        <v>5249</v>
      </c>
      <c r="C3734" s="321">
        <v>3711601</v>
      </c>
    </row>
    <row r="3735" spans="1:3" x14ac:dyDescent="0.25">
      <c r="A3735" s="321">
        <v>3711602</v>
      </c>
      <c r="B3735" s="320" t="s">
        <v>5250</v>
      </c>
      <c r="C3735" s="321">
        <v>3711602</v>
      </c>
    </row>
    <row r="3736" spans="1:3" x14ac:dyDescent="0.25">
      <c r="A3736" s="321">
        <v>3711603</v>
      </c>
      <c r="B3736" s="320" t="s">
        <v>5251</v>
      </c>
      <c r="C3736" s="321">
        <v>3711603</v>
      </c>
    </row>
    <row r="3737" spans="1:3" x14ac:dyDescent="0.25">
      <c r="A3737" s="321">
        <v>3711604</v>
      </c>
      <c r="B3737" s="320" t="s">
        <v>5252</v>
      </c>
      <c r="C3737" s="321">
        <v>3711604</v>
      </c>
    </row>
    <row r="3738" spans="1:3" x14ac:dyDescent="0.25">
      <c r="A3738" s="321">
        <v>3711701</v>
      </c>
      <c r="B3738" s="320" t="s">
        <v>5253</v>
      </c>
      <c r="C3738" s="321">
        <v>3711701</v>
      </c>
    </row>
    <row r="3739" spans="1:3" x14ac:dyDescent="0.25">
      <c r="A3739" s="321">
        <v>3712101</v>
      </c>
      <c r="B3739" s="320" t="s">
        <v>5254</v>
      </c>
      <c r="C3739" s="321">
        <v>3712101</v>
      </c>
    </row>
    <row r="3740" spans="1:3" x14ac:dyDescent="0.25">
      <c r="A3740" s="321">
        <v>3712102</v>
      </c>
      <c r="B3740" s="320" t="s">
        <v>5255</v>
      </c>
      <c r="C3740" s="321">
        <v>3712102</v>
      </c>
    </row>
    <row r="3741" spans="1:3" x14ac:dyDescent="0.25">
      <c r="A3741" s="321">
        <v>3712103</v>
      </c>
      <c r="B3741" s="320" t="s">
        <v>5256</v>
      </c>
      <c r="C3741" s="321">
        <v>3712103</v>
      </c>
    </row>
    <row r="3742" spans="1:3" x14ac:dyDescent="0.25">
      <c r="A3742" s="321">
        <v>3712801</v>
      </c>
      <c r="B3742" s="320" t="s">
        <v>5257</v>
      </c>
      <c r="C3742" s="321">
        <v>3712801</v>
      </c>
    </row>
    <row r="3743" spans="1:3" x14ac:dyDescent="0.25">
      <c r="A3743" s="321">
        <v>3712802</v>
      </c>
      <c r="B3743" s="320" t="s">
        <v>5258</v>
      </c>
      <c r="C3743" s="321">
        <v>3712802</v>
      </c>
    </row>
    <row r="3744" spans="1:3" x14ac:dyDescent="0.25">
      <c r="A3744" s="321">
        <v>3712803</v>
      </c>
      <c r="B3744" s="320" t="s">
        <v>5259</v>
      </c>
      <c r="C3744" s="321">
        <v>3712803</v>
      </c>
    </row>
    <row r="3745" spans="1:3" x14ac:dyDescent="0.25">
      <c r="A3745" s="321">
        <v>3712804</v>
      </c>
      <c r="B3745" s="320" t="s">
        <v>5260</v>
      </c>
      <c r="C3745" s="321">
        <v>3712804</v>
      </c>
    </row>
    <row r="3746" spans="1:3" x14ac:dyDescent="0.25">
      <c r="A3746" s="321">
        <v>3712805</v>
      </c>
      <c r="B3746" s="320" t="s">
        <v>5261</v>
      </c>
      <c r="C3746" s="321">
        <v>3712805</v>
      </c>
    </row>
    <row r="3747" spans="1:3" x14ac:dyDescent="0.25">
      <c r="A3747" s="321">
        <v>3712806</v>
      </c>
      <c r="B3747" s="320" t="s">
        <v>5262</v>
      </c>
      <c r="C3747" s="321">
        <v>3712806</v>
      </c>
    </row>
    <row r="3748" spans="1:3" x14ac:dyDescent="0.25">
      <c r="A3748" s="321">
        <v>3712807</v>
      </c>
      <c r="B3748" s="320" t="s">
        <v>5263</v>
      </c>
      <c r="C3748" s="321">
        <v>3712807</v>
      </c>
    </row>
    <row r="3749" spans="1:3" x14ac:dyDescent="0.25">
      <c r="A3749" s="321">
        <v>3712901</v>
      </c>
      <c r="B3749" s="320" t="s">
        <v>5264</v>
      </c>
      <c r="C3749" s="321">
        <v>3712901</v>
      </c>
    </row>
    <row r="3750" spans="1:3" x14ac:dyDescent="0.25">
      <c r="A3750" s="321">
        <v>3712902</v>
      </c>
      <c r="B3750" s="320" t="s">
        <v>5265</v>
      </c>
      <c r="C3750" s="321">
        <v>3712902</v>
      </c>
    </row>
    <row r="3751" spans="1:3" x14ac:dyDescent="0.25">
      <c r="A3751" s="321">
        <v>3712903</v>
      </c>
      <c r="B3751" s="320" t="s">
        <v>5266</v>
      </c>
      <c r="C3751" s="321">
        <v>3712903</v>
      </c>
    </row>
    <row r="3752" spans="1:3" x14ac:dyDescent="0.25">
      <c r="A3752" s="321">
        <v>3712904</v>
      </c>
      <c r="B3752" s="320" t="s">
        <v>5267</v>
      </c>
      <c r="C3752" s="321">
        <v>3712904</v>
      </c>
    </row>
    <row r="3753" spans="1:3" x14ac:dyDescent="0.25">
      <c r="A3753" s="321">
        <v>3712905</v>
      </c>
      <c r="B3753" s="320" t="s">
        <v>5268</v>
      </c>
      <c r="C3753" s="321">
        <v>3712905</v>
      </c>
    </row>
    <row r="3754" spans="1:3" x14ac:dyDescent="0.25">
      <c r="A3754" s="321">
        <v>3712906</v>
      </c>
      <c r="B3754" s="320" t="s">
        <v>5269</v>
      </c>
      <c r="C3754" s="321">
        <v>3712906</v>
      </c>
    </row>
    <row r="3755" spans="1:3" x14ac:dyDescent="0.25">
      <c r="A3755" s="321">
        <v>3712907</v>
      </c>
      <c r="B3755" s="320" t="s">
        <v>5270</v>
      </c>
      <c r="C3755" s="321">
        <v>3712907</v>
      </c>
    </row>
    <row r="3756" spans="1:3" x14ac:dyDescent="0.25">
      <c r="A3756" s="321">
        <v>3712908</v>
      </c>
      <c r="B3756" s="320" t="s">
        <v>5271</v>
      </c>
      <c r="C3756" s="321">
        <v>3712908</v>
      </c>
    </row>
    <row r="3757" spans="1:3" x14ac:dyDescent="0.25">
      <c r="A3757" s="321">
        <v>3712909</v>
      </c>
      <c r="B3757" s="320" t="s">
        <v>5272</v>
      </c>
      <c r="C3757" s="321">
        <v>3712909</v>
      </c>
    </row>
    <row r="3758" spans="1:3" x14ac:dyDescent="0.25">
      <c r="A3758" s="321">
        <v>3712910</v>
      </c>
      <c r="B3758" s="320" t="s">
        <v>5273</v>
      </c>
      <c r="C3758" s="321">
        <v>3712910</v>
      </c>
    </row>
    <row r="3759" spans="1:3" x14ac:dyDescent="0.25">
      <c r="A3759" s="321">
        <v>3712911</v>
      </c>
      <c r="B3759" s="320" t="s">
        <v>5274</v>
      </c>
      <c r="C3759" s="321">
        <v>3712911</v>
      </c>
    </row>
    <row r="3760" spans="1:3" x14ac:dyDescent="0.25">
      <c r="A3760" s="321">
        <v>3712912</v>
      </c>
      <c r="B3760" s="320" t="s">
        <v>5275</v>
      </c>
      <c r="C3760" s="321">
        <v>3712912</v>
      </c>
    </row>
    <row r="3761" spans="1:3" x14ac:dyDescent="0.25">
      <c r="A3761" s="321">
        <v>3712913</v>
      </c>
      <c r="B3761" s="320" t="s">
        <v>5276</v>
      </c>
      <c r="C3761" s="321">
        <v>3712913</v>
      </c>
    </row>
    <row r="3762" spans="1:3" x14ac:dyDescent="0.25">
      <c r="A3762" s="321">
        <v>3712914</v>
      </c>
      <c r="B3762" s="320" t="s">
        <v>5277</v>
      </c>
      <c r="C3762" s="321">
        <v>3712914</v>
      </c>
    </row>
    <row r="3763" spans="1:3" x14ac:dyDescent="0.25">
      <c r="A3763" s="321">
        <v>3712915</v>
      </c>
      <c r="B3763" s="320" t="s">
        <v>5278</v>
      </c>
      <c r="C3763" s="321">
        <v>3712915</v>
      </c>
    </row>
    <row r="3764" spans="1:3" x14ac:dyDescent="0.25">
      <c r="A3764" s="321">
        <v>3712916</v>
      </c>
      <c r="B3764" s="320" t="s">
        <v>5279</v>
      </c>
      <c r="C3764" s="321">
        <v>3712916</v>
      </c>
    </row>
    <row r="3765" spans="1:3" x14ac:dyDescent="0.25">
      <c r="A3765" s="321">
        <v>3712917</v>
      </c>
      <c r="B3765" s="320" t="s">
        <v>5280</v>
      </c>
      <c r="C3765" s="321">
        <v>3712917</v>
      </c>
    </row>
    <row r="3766" spans="1:3" x14ac:dyDescent="0.25">
      <c r="A3766" s="321">
        <v>3712918</v>
      </c>
      <c r="B3766" s="320" t="s">
        <v>5281</v>
      </c>
      <c r="C3766" s="321">
        <v>3712918</v>
      </c>
    </row>
    <row r="3767" spans="1:3" x14ac:dyDescent="0.25">
      <c r="A3767" s="321">
        <v>3712919</v>
      </c>
      <c r="B3767" s="320" t="s">
        <v>5282</v>
      </c>
      <c r="C3767" s="321">
        <v>3712919</v>
      </c>
    </row>
    <row r="3768" spans="1:3" x14ac:dyDescent="0.25">
      <c r="A3768" s="321">
        <v>3712920</v>
      </c>
      <c r="B3768" s="320" t="s">
        <v>5283</v>
      </c>
      <c r="C3768" s="321">
        <v>3712920</v>
      </c>
    </row>
    <row r="3769" spans="1:3" x14ac:dyDescent="0.25">
      <c r="A3769" s="321">
        <v>3712921</v>
      </c>
      <c r="B3769" s="320" t="s">
        <v>5284</v>
      </c>
      <c r="C3769" s="321">
        <v>3712921</v>
      </c>
    </row>
    <row r="3770" spans="1:3" x14ac:dyDescent="0.25">
      <c r="A3770" s="321">
        <v>3712922</v>
      </c>
      <c r="B3770" s="320" t="s">
        <v>5285</v>
      </c>
      <c r="C3770" s="321">
        <v>3712922</v>
      </c>
    </row>
    <row r="3771" spans="1:3" x14ac:dyDescent="0.25">
      <c r="A3771" s="321">
        <v>3712999</v>
      </c>
      <c r="B3771" s="320" t="s">
        <v>5286</v>
      </c>
      <c r="C3771" s="321">
        <v>3712999</v>
      </c>
    </row>
    <row r="3772" spans="1:3" ht="22.5" x14ac:dyDescent="0.25">
      <c r="A3772" s="321">
        <v>3719101</v>
      </c>
      <c r="B3772" s="320" t="s">
        <v>5287</v>
      </c>
      <c r="C3772" s="321">
        <v>3719101</v>
      </c>
    </row>
    <row r="3773" spans="1:3" x14ac:dyDescent="0.25">
      <c r="A3773" s="321">
        <v>3719102</v>
      </c>
      <c r="B3773" s="320" t="s">
        <v>5288</v>
      </c>
      <c r="C3773" s="321">
        <v>3719102</v>
      </c>
    </row>
    <row r="3774" spans="1:3" x14ac:dyDescent="0.25">
      <c r="A3774" s="321">
        <v>3719103</v>
      </c>
      <c r="B3774" s="320" t="s">
        <v>5289</v>
      </c>
      <c r="C3774" s="321">
        <v>3719103</v>
      </c>
    </row>
    <row r="3775" spans="1:3" x14ac:dyDescent="0.25">
      <c r="A3775" s="321">
        <v>3719104</v>
      </c>
      <c r="B3775" s="320" t="s">
        <v>5290</v>
      </c>
      <c r="C3775" s="321">
        <v>3719104</v>
      </c>
    </row>
    <row r="3776" spans="1:3" x14ac:dyDescent="0.25">
      <c r="A3776" s="321">
        <v>3719105</v>
      </c>
      <c r="B3776" s="320" t="s">
        <v>5291</v>
      </c>
      <c r="C3776" s="321">
        <v>3719105</v>
      </c>
    </row>
    <row r="3777" spans="1:3" x14ac:dyDescent="0.25">
      <c r="A3777" s="321">
        <v>3719106</v>
      </c>
      <c r="B3777" s="320" t="s">
        <v>5292</v>
      </c>
      <c r="C3777" s="321">
        <v>3719106</v>
      </c>
    </row>
    <row r="3778" spans="1:3" x14ac:dyDescent="0.25">
      <c r="A3778" s="321">
        <v>3719199</v>
      </c>
      <c r="B3778" s="320" t="s">
        <v>5293</v>
      </c>
      <c r="C3778" s="321">
        <v>3719199</v>
      </c>
    </row>
    <row r="3779" spans="1:3" x14ac:dyDescent="0.25">
      <c r="A3779" s="321">
        <v>3719201</v>
      </c>
      <c r="B3779" s="320" t="s">
        <v>5294</v>
      </c>
      <c r="C3779" s="321">
        <v>3719201</v>
      </c>
    </row>
    <row r="3780" spans="1:3" x14ac:dyDescent="0.25">
      <c r="A3780" s="321">
        <v>3719202</v>
      </c>
      <c r="B3780" s="320" t="s">
        <v>5295</v>
      </c>
      <c r="C3780" s="321">
        <v>3719202</v>
      </c>
    </row>
    <row r="3781" spans="1:3" ht="22.5" x14ac:dyDescent="0.25">
      <c r="A3781" s="321">
        <v>3719203</v>
      </c>
      <c r="B3781" s="320" t="s">
        <v>5296</v>
      </c>
      <c r="C3781" s="321">
        <v>3719203</v>
      </c>
    </row>
    <row r="3782" spans="1:3" x14ac:dyDescent="0.25">
      <c r="A3782" s="321">
        <v>3719204</v>
      </c>
      <c r="B3782" s="320" t="s">
        <v>5297</v>
      </c>
      <c r="C3782" s="321">
        <v>3719204</v>
      </c>
    </row>
    <row r="3783" spans="1:3" x14ac:dyDescent="0.25">
      <c r="A3783" s="321">
        <v>3719301</v>
      </c>
      <c r="B3783" s="320" t="s">
        <v>5298</v>
      </c>
      <c r="C3783" s="321">
        <v>3719301</v>
      </c>
    </row>
    <row r="3784" spans="1:3" x14ac:dyDescent="0.25">
      <c r="A3784" s="321">
        <v>3719302</v>
      </c>
      <c r="B3784" s="320" t="s">
        <v>5299</v>
      </c>
      <c r="C3784" s="321">
        <v>3719302</v>
      </c>
    </row>
    <row r="3785" spans="1:3" x14ac:dyDescent="0.25">
      <c r="A3785" s="321">
        <v>3719303</v>
      </c>
      <c r="B3785" s="320" t="s">
        <v>5300</v>
      </c>
      <c r="C3785" s="321">
        <v>3719303</v>
      </c>
    </row>
    <row r="3786" spans="1:3" x14ac:dyDescent="0.25">
      <c r="A3786" s="321">
        <v>3719304</v>
      </c>
      <c r="B3786" s="320" t="s">
        <v>5301</v>
      </c>
      <c r="C3786" s="321">
        <v>3719304</v>
      </c>
    </row>
    <row r="3787" spans="1:3" x14ac:dyDescent="0.25">
      <c r="A3787" s="321">
        <v>3719305</v>
      </c>
      <c r="B3787" s="320" t="s">
        <v>5302</v>
      </c>
      <c r="C3787" s="321">
        <v>3719305</v>
      </c>
    </row>
    <row r="3788" spans="1:3" x14ac:dyDescent="0.25">
      <c r="A3788" s="321">
        <v>3719306</v>
      </c>
      <c r="B3788" s="320" t="s">
        <v>5303</v>
      </c>
      <c r="C3788" s="321">
        <v>3719306</v>
      </c>
    </row>
    <row r="3789" spans="1:3" x14ac:dyDescent="0.25">
      <c r="A3789" s="321">
        <v>3719307</v>
      </c>
      <c r="B3789" s="320" t="s">
        <v>5304</v>
      </c>
      <c r="C3789" s="321">
        <v>3719307</v>
      </c>
    </row>
    <row r="3790" spans="1:3" x14ac:dyDescent="0.25">
      <c r="A3790" s="321">
        <v>3719308</v>
      </c>
      <c r="B3790" s="320" t="s">
        <v>5305</v>
      </c>
      <c r="C3790" s="321">
        <v>3719308</v>
      </c>
    </row>
    <row r="3791" spans="1:3" x14ac:dyDescent="0.25">
      <c r="A3791" s="321">
        <v>3719309</v>
      </c>
      <c r="B3791" s="320" t="s">
        <v>5306</v>
      </c>
      <c r="C3791" s="321">
        <v>3719309</v>
      </c>
    </row>
    <row r="3792" spans="1:3" x14ac:dyDescent="0.25">
      <c r="A3792" s="321">
        <v>3719310</v>
      </c>
      <c r="B3792" s="320" t="s">
        <v>5307</v>
      </c>
      <c r="C3792" s="321">
        <v>3719310</v>
      </c>
    </row>
    <row r="3793" spans="1:3" x14ac:dyDescent="0.25">
      <c r="A3793" s="321">
        <v>3719311</v>
      </c>
      <c r="B3793" s="320" t="s">
        <v>5308</v>
      </c>
      <c r="C3793" s="321">
        <v>3719311</v>
      </c>
    </row>
    <row r="3794" spans="1:3" x14ac:dyDescent="0.25">
      <c r="A3794" s="321">
        <v>3719399</v>
      </c>
      <c r="B3794" s="320" t="s">
        <v>5309</v>
      </c>
      <c r="C3794" s="321">
        <v>3719399</v>
      </c>
    </row>
    <row r="3795" spans="1:3" x14ac:dyDescent="0.25">
      <c r="A3795" s="321">
        <v>3719401</v>
      </c>
      <c r="B3795" s="320" t="s">
        <v>5310</v>
      </c>
      <c r="C3795" s="321">
        <v>3719401</v>
      </c>
    </row>
    <row r="3796" spans="1:3" x14ac:dyDescent="0.25">
      <c r="A3796" s="321">
        <v>3719402</v>
      </c>
      <c r="B3796" s="320" t="s">
        <v>5311</v>
      </c>
      <c r="C3796" s="321">
        <v>3719402</v>
      </c>
    </row>
    <row r="3797" spans="1:3" x14ac:dyDescent="0.25">
      <c r="A3797" s="321">
        <v>3719403</v>
      </c>
      <c r="B3797" s="320" t="s">
        <v>5312</v>
      </c>
      <c r="C3797" s="321">
        <v>3719403</v>
      </c>
    </row>
    <row r="3798" spans="1:3" x14ac:dyDescent="0.25">
      <c r="A3798" s="321">
        <v>3719501</v>
      </c>
      <c r="B3798" s="320" t="s">
        <v>5313</v>
      </c>
      <c r="C3798" s="321">
        <v>3719501</v>
      </c>
    </row>
    <row r="3799" spans="1:3" ht="22.5" x14ac:dyDescent="0.25">
      <c r="A3799" s="321">
        <v>3719502</v>
      </c>
      <c r="B3799" s="320" t="s">
        <v>5314</v>
      </c>
      <c r="C3799" s="321">
        <v>3719502</v>
      </c>
    </row>
    <row r="3800" spans="1:3" x14ac:dyDescent="0.25">
      <c r="A3800" s="321">
        <v>3719503</v>
      </c>
      <c r="B3800" s="320" t="s">
        <v>5315</v>
      </c>
      <c r="C3800" s="321">
        <v>3719503</v>
      </c>
    </row>
    <row r="3801" spans="1:3" x14ac:dyDescent="0.25">
      <c r="A3801" s="321">
        <v>3719601</v>
      </c>
      <c r="B3801" s="320" t="s">
        <v>5316</v>
      </c>
      <c r="C3801" s="321">
        <v>3719601</v>
      </c>
    </row>
    <row r="3802" spans="1:3" x14ac:dyDescent="0.25">
      <c r="A3802" s="321">
        <v>3719602</v>
      </c>
      <c r="B3802" s="320" t="s">
        <v>5317</v>
      </c>
      <c r="C3802" s="321">
        <v>3719602</v>
      </c>
    </row>
    <row r="3803" spans="1:3" x14ac:dyDescent="0.25">
      <c r="A3803" s="321">
        <v>3719603</v>
      </c>
      <c r="B3803" s="320" t="s">
        <v>5318</v>
      </c>
      <c r="C3803" s="321">
        <v>3719603</v>
      </c>
    </row>
    <row r="3804" spans="1:3" x14ac:dyDescent="0.25">
      <c r="A3804" s="321">
        <v>3719604</v>
      </c>
      <c r="B3804" s="320" t="s">
        <v>5319</v>
      </c>
      <c r="C3804" s="321">
        <v>3719604</v>
      </c>
    </row>
    <row r="3805" spans="1:3" x14ac:dyDescent="0.25">
      <c r="A3805" s="321">
        <v>3719605</v>
      </c>
      <c r="B3805" s="320" t="s">
        <v>5320</v>
      </c>
      <c r="C3805" s="321">
        <v>3719605</v>
      </c>
    </row>
    <row r="3806" spans="1:3" x14ac:dyDescent="0.25">
      <c r="A3806" s="321">
        <v>3719701</v>
      </c>
      <c r="B3806" s="320" t="s">
        <v>5321</v>
      </c>
      <c r="C3806" s="321">
        <v>3719701</v>
      </c>
    </row>
    <row r="3807" spans="1:3" x14ac:dyDescent="0.25">
      <c r="A3807" s="321">
        <v>3719901</v>
      </c>
      <c r="B3807" s="320" t="s">
        <v>5322</v>
      </c>
      <c r="C3807" s="321">
        <v>3719901</v>
      </c>
    </row>
    <row r="3808" spans="1:3" x14ac:dyDescent="0.25">
      <c r="A3808" s="321">
        <v>3719902</v>
      </c>
      <c r="B3808" s="320" t="s">
        <v>5323</v>
      </c>
      <c r="C3808" s="321">
        <v>3719902</v>
      </c>
    </row>
    <row r="3809" spans="1:3" x14ac:dyDescent="0.25">
      <c r="A3809" s="321">
        <v>3719903</v>
      </c>
      <c r="B3809" s="320" t="s">
        <v>5324</v>
      </c>
      <c r="C3809" s="321">
        <v>3719903</v>
      </c>
    </row>
    <row r="3810" spans="1:3" x14ac:dyDescent="0.25">
      <c r="A3810" s="321">
        <v>3719904</v>
      </c>
      <c r="B3810" s="320" t="s">
        <v>5325</v>
      </c>
      <c r="C3810" s="321">
        <v>3719904</v>
      </c>
    </row>
    <row r="3811" spans="1:3" x14ac:dyDescent="0.25">
      <c r="A3811" s="321">
        <v>3719905</v>
      </c>
      <c r="B3811" s="320" t="s">
        <v>5326</v>
      </c>
      <c r="C3811" s="321">
        <v>3719905</v>
      </c>
    </row>
    <row r="3812" spans="1:3" x14ac:dyDescent="0.25">
      <c r="A3812" s="321">
        <v>3719998</v>
      </c>
      <c r="B3812" s="320" t="s">
        <v>5327</v>
      </c>
      <c r="C3812" s="321">
        <v>3719998</v>
      </c>
    </row>
    <row r="3813" spans="1:3" x14ac:dyDescent="0.25">
      <c r="A3813" s="321">
        <v>3719999</v>
      </c>
      <c r="B3813" s="320" t="s">
        <v>5328</v>
      </c>
      <c r="C3813" s="321">
        <v>3719999</v>
      </c>
    </row>
    <row r="3814" spans="1:3" x14ac:dyDescent="0.25">
      <c r="A3814" s="321">
        <v>3721001</v>
      </c>
      <c r="B3814" s="320" t="s">
        <v>5329</v>
      </c>
      <c r="C3814" s="321">
        <v>3721001</v>
      </c>
    </row>
    <row r="3815" spans="1:3" x14ac:dyDescent="0.25">
      <c r="A3815" s="321">
        <v>3721002</v>
      </c>
      <c r="B3815" s="320" t="s">
        <v>5330</v>
      </c>
      <c r="C3815" s="321">
        <v>3721002</v>
      </c>
    </row>
    <row r="3816" spans="1:3" x14ac:dyDescent="0.25">
      <c r="A3816" s="321">
        <v>3721003</v>
      </c>
      <c r="B3816" s="320" t="s">
        <v>5331</v>
      </c>
      <c r="C3816" s="321">
        <v>3721003</v>
      </c>
    </row>
    <row r="3817" spans="1:3" x14ac:dyDescent="0.25">
      <c r="A3817" s="321">
        <v>3721004</v>
      </c>
      <c r="B3817" s="320" t="s">
        <v>5332</v>
      </c>
      <c r="C3817" s="321">
        <v>3721004</v>
      </c>
    </row>
    <row r="3818" spans="1:3" x14ac:dyDescent="0.25">
      <c r="A3818" s="321">
        <v>3721005</v>
      </c>
      <c r="B3818" s="320" t="s">
        <v>5333</v>
      </c>
      <c r="C3818" s="321">
        <v>3721005</v>
      </c>
    </row>
    <row r="3819" spans="1:3" x14ac:dyDescent="0.25">
      <c r="A3819" s="321">
        <v>3721006</v>
      </c>
      <c r="B3819" s="320" t="s">
        <v>5334</v>
      </c>
      <c r="C3819" s="321">
        <v>3721006</v>
      </c>
    </row>
    <row r="3820" spans="1:3" x14ac:dyDescent="0.25">
      <c r="A3820" s="321">
        <v>3722101</v>
      </c>
      <c r="B3820" s="320" t="s">
        <v>5335</v>
      </c>
      <c r="C3820" s="321">
        <v>3722101</v>
      </c>
    </row>
    <row r="3821" spans="1:3" x14ac:dyDescent="0.25">
      <c r="A3821" s="321">
        <v>3722102</v>
      </c>
      <c r="B3821" s="320" t="s">
        <v>5336</v>
      </c>
      <c r="C3821" s="321">
        <v>3722102</v>
      </c>
    </row>
    <row r="3822" spans="1:3" x14ac:dyDescent="0.25">
      <c r="A3822" s="321">
        <v>3722103</v>
      </c>
      <c r="B3822" s="320" t="s">
        <v>5337</v>
      </c>
      <c r="C3822" s="321">
        <v>3722103</v>
      </c>
    </row>
    <row r="3823" spans="1:3" x14ac:dyDescent="0.25">
      <c r="A3823" s="321">
        <v>3722104</v>
      </c>
      <c r="B3823" s="320" t="s">
        <v>5338</v>
      </c>
      <c r="C3823" s="321">
        <v>3722104</v>
      </c>
    </row>
    <row r="3824" spans="1:3" x14ac:dyDescent="0.25">
      <c r="A3824" s="321">
        <v>3722105</v>
      </c>
      <c r="B3824" s="320" t="s">
        <v>5339</v>
      </c>
      <c r="C3824" s="321">
        <v>3722105</v>
      </c>
    </row>
    <row r="3825" spans="1:3" x14ac:dyDescent="0.25">
      <c r="A3825" s="321">
        <v>3722106</v>
      </c>
      <c r="B3825" s="320" t="s">
        <v>5340</v>
      </c>
      <c r="C3825" s="321">
        <v>3722106</v>
      </c>
    </row>
    <row r="3826" spans="1:3" ht="22.5" x14ac:dyDescent="0.25">
      <c r="A3826" s="321">
        <v>3722107</v>
      </c>
      <c r="B3826" s="320" t="s">
        <v>5341</v>
      </c>
      <c r="C3826" s="321">
        <v>3722107</v>
      </c>
    </row>
    <row r="3827" spans="1:3" x14ac:dyDescent="0.25">
      <c r="A3827" s="321">
        <v>3722108</v>
      </c>
      <c r="B3827" s="320" t="s">
        <v>5342</v>
      </c>
      <c r="C3827" s="321">
        <v>3722108</v>
      </c>
    </row>
    <row r="3828" spans="1:3" x14ac:dyDescent="0.25">
      <c r="A3828" s="321">
        <v>3722109</v>
      </c>
      <c r="B3828" s="320" t="s">
        <v>5343</v>
      </c>
      <c r="C3828" s="321">
        <v>3722109</v>
      </c>
    </row>
    <row r="3829" spans="1:3" x14ac:dyDescent="0.25">
      <c r="A3829" s="321">
        <v>3722110</v>
      </c>
      <c r="B3829" s="320" t="s">
        <v>5344</v>
      </c>
      <c r="C3829" s="321">
        <v>3722110</v>
      </c>
    </row>
    <row r="3830" spans="1:3" x14ac:dyDescent="0.25">
      <c r="A3830" s="321">
        <v>3722201</v>
      </c>
      <c r="B3830" s="320" t="s">
        <v>5345</v>
      </c>
      <c r="C3830" s="321">
        <v>3722201</v>
      </c>
    </row>
    <row r="3831" spans="1:3" x14ac:dyDescent="0.25">
      <c r="A3831" s="321">
        <v>3722202</v>
      </c>
      <c r="B3831" s="320" t="s">
        <v>5346</v>
      </c>
      <c r="C3831" s="321">
        <v>3722202</v>
      </c>
    </row>
    <row r="3832" spans="1:3" x14ac:dyDescent="0.25">
      <c r="A3832" s="321">
        <v>3722203</v>
      </c>
      <c r="B3832" s="320" t="s">
        <v>5347</v>
      </c>
      <c r="C3832" s="321">
        <v>3722203</v>
      </c>
    </row>
    <row r="3833" spans="1:3" x14ac:dyDescent="0.25">
      <c r="A3833" s="321">
        <v>3722204</v>
      </c>
      <c r="B3833" s="320" t="s">
        <v>5348</v>
      </c>
      <c r="C3833" s="321">
        <v>3722204</v>
      </c>
    </row>
    <row r="3834" spans="1:3" x14ac:dyDescent="0.25">
      <c r="A3834" s="321">
        <v>3722205</v>
      </c>
      <c r="B3834" s="320" t="s">
        <v>5349</v>
      </c>
      <c r="C3834" s="321">
        <v>3722205</v>
      </c>
    </row>
    <row r="3835" spans="1:3" x14ac:dyDescent="0.25">
      <c r="A3835" s="321">
        <v>3722206</v>
      </c>
      <c r="B3835" s="320" t="s">
        <v>5350</v>
      </c>
      <c r="C3835" s="321">
        <v>3722206</v>
      </c>
    </row>
    <row r="3836" spans="1:3" x14ac:dyDescent="0.25">
      <c r="A3836" s="321">
        <v>3722207</v>
      </c>
      <c r="B3836" s="320" t="s">
        <v>5351</v>
      </c>
      <c r="C3836" s="321">
        <v>3722207</v>
      </c>
    </row>
    <row r="3837" spans="1:3" x14ac:dyDescent="0.25">
      <c r="A3837" s="321">
        <v>3722208</v>
      </c>
      <c r="B3837" s="320" t="s">
        <v>5352</v>
      </c>
      <c r="C3837" s="321">
        <v>3722208</v>
      </c>
    </row>
    <row r="3838" spans="1:3" ht="22.5" x14ac:dyDescent="0.25">
      <c r="A3838" s="321">
        <v>3729101</v>
      </c>
      <c r="B3838" s="320" t="s">
        <v>5353</v>
      </c>
      <c r="C3838" s="321">
        <v>3729101</v>
      </c>
    </row>
    <row r="3839" spans="1:3" x14ac:dyDescent="0.25">
      <c r="A3839" s="321">
        <v>3729201</v>
      </c>
      <c r="B3839" s="320" t="s">
        <v>5354</v>
      </c>
      <c r="C3839" s="321">
        <v>3729201</v>
      </c>
    </row>
    <row r="3840" spans="1:3" x14ac:dyDescent="0.25">
      <c r="A3840" s="321">
        <v>3729202</v>
      </c>
      <c r="B3840" s="320" t="s">
        <v>5355</v>
      </c>
      <c r="C3840" s="321">
        <v>3729202</v>
      </c>
    </row>
    <row r="3841" spans="1:3" x14ac:dyDescent="0.25">
      <c r="A3841" s="321">
        <v>3729203</v>
      </c>
      <c r="B3841" s="320" t="s">
        <v>5356</v>
      </c>
      <c r="C3841" s="321">
        <v>3729203</v>
      </c>
    </row>
    <row r="3842" spans="1:3" x14ac:dyDescent="0.25">
      <c r="A3842" s="321">
        <v>3729901</v>
      </c>
      <c r="B3842" s="320" t="s">
        <v>5357</v>
      </c>
      <c r="C3842" s="321">
        <v>3729901</v>
      </c>
    </row>
    <row r="3843" spans="1:3" x14ac:dyDescent="0.25">
      <c r="A3843" s="321">
        <v>3729902</v>
      </c>
      <c r="B3843" s="320" t="s">
        <v>5358</v>
      </c>
      <c r="C3843" s="321">
        <v>3729902</v>
      </c>
    </row>
    <row r="3844" spans="1:3" ht="22.5" x14ac:dyDescent="0.25">
      <c r="A3844" s="321">
        <v>3729903</v>
      </c>
      <c r="B3844" s="320" t="s">
        <v>5359</v>
      </c>
      <c r="C3844" s="321">
        <v>3729903</v>
      </c>
    </row>
    <row r="3845" spans="1:3" ht="22.5" x14ac:dyDescent="0.25">
      <c r="A3845" s="321">
        <v>37310</v>
      </c>
      <c r="B3845" s="320" t="s">
        <v>5360</v>
      </c>
      <c r="C3845" s="321">
        <v>37310</v>
      </c>
    </row>
    <row r="3846" spans="1:3" x14ac:dyDescent="0.25">
      <c r="A3846" s="321">
        <v>3732001</v>
      </c>
      <c r="B3846" s="320" t="s">
        <v>5361</v>
      </c>
      <c r="C3846" s="321">
        <v>3732001</v>
      </c>
    </row>
    <row r="3847" spans="1:3" x14ac:dyDescent="0.25">
      <c r="A3847" s="321">
        <v>3732002</v>
      </c>
      <c r="B3847" s="320" t="s">
        <v>5362</v>
      </c>
      <c r="C3847" s="321">
        <v>3732002</v>
      </c>
    </row>
    <row r="3848" spans="1:3" x14ac:dyDescent="0.25">
      <c r="A3848" s="321">
        <v>3732003</v>
      </c>
      <c r="B3848" s="320" t="s">
        <v>5363</v>
      </c>
      <c r="C3848" s="321">
        <v>3732003</v>
      </c>
    </row>
    <row r="3849" spans="1:3" x14ac:dyDescent="0.25">
      <c r="A3849" s="321">
        <v>3733001</v>
      </c>
      <c r="B3849" s="320" t="s">
        <v>5364</v>
      </c>
      <c r="C3849" s="321">
        <v>3733001</v>
      </c>
    </row>
    <row r="3850" spans="1:3" x14ac:dyDescent="0.25">
      <c r="A3850" s="321">
        <v>3733002</v>
      </c>
      <c r="B3850" s="320" t="s">
        <v>5365</v>
      </c>
      <c r="C3850" s="321">
        <v>3733002</v>
      </c>
    </row>
    <row r="3851" spans="1:3" x14ac:dyDescent="0.25">
      <c r="A3851" s="321">
        <v>3734001</v>
      </c>
      <c r="B3851" s="320" t="s">
        <v>5366</v>
      </c>
      <c r="C3851" s="321">
        <v>3734001</v>
      </c>
    </row>
    <row r="3852" spans="1:3" x14ac:dyDescent="0.25">
      <c r="A3852" s="321">
        <v>3734002</v>
      </c>
      <c r="B3852" s="320" t="s">
        <v>5367</v>
      </c>
      <c r="C3852" s="321">
        <v>3734002</v>
      </c>
    </row>
    <row r="3853" spans="1:3" ht="22.5" x14ac:dyDescent="0.25">
      <c r="A3853" s="321">
        <v>3734003</v>
      </c>
      <c r="B3853" s="320" t="s">
        <v>5368</v>
      </c>
      <c r="C3853" s="321">
        <v>3734003</v>
      </c>
    </row>
    <row r="3854" spans="1:3" x14ac:dyDescent="0.25">
      <c r="A3854" s="321">
        <v>3735001</v>
      </c>
      <c r="B3854" s="320" t="s">
        <v>5369</v>
      </c>
      <c r="C3854" s="321">
        <v>3735001</v>
      </c>
    </row>
    <row r="3855" spans="1:3" x14ac:dyDescent="0.25">
      <c r="A3855" s="321">
        <v>3735002</v>
      </c>
      <c r="B3855" s="320" t="s">
        <v>5370</v>
      </c>
      <c r="C3855" s="321">
        <v>3735002</v>
      </c>
    </row>
    <row r="3856" spans="1:3" x14ac:dyDescent="0.25">
      <c r="A3856" s="321">
        <v>3735003</v>
      </c>
      <c r="B3856" s="320" t="s">
        <v>5371</v>
      </c>
      <c r="C3856" s="321">
        <v>3735003</v>
      </c>
    </row>
    <row r="3857" spans="1:3" x14ac:dyDescent="0.25">
      <c r="A3857" s="321">
        <v>3735004</v>
      </c>
      <c r="B3857" s="320" t="s">
        <v>5372</v>
      </c>
      <c r="C3857" s="321">
        <v>3735004</v>
      </c>
    </row>
    <row r="3858" spans="1:3" x14ac:dyDescent="0.25">
      <c r="A3858" s="321">
        <v>3735005</v>
      </c>
      <c r="B3858" s="320" t="s">
        <v>5373</v>
      </c>
      <c r="C3858" s="321">
        <v>3735005</v>
      </c>
    </row>
    <row r="3859" spans="1:3" x14ac:dyDescent="0.25">
      <c r="A3859" s="321">
        <v>3735006</v>
      </c>
      <c r="B3859" s="320" t="s">
        <v>5374</v>
      </c>
      <c r="C3859" s="321">
        <v>3735006</v>
      </c>
    </row>
    <row r="3860" spans="1:3" x14ac:dyDescent="0.25">
      <c r="A3860" s="321">
        <v>3735007</v>
      </c>
      <c r="B3860" s="320" t="s">
        <v>5375</v>
      </c>
      <c r="C3860" s="321">
        <v>3735007</v>
      </c>
    </row>
    <row r="3861" spans="1:3" x14ac:dyDescent="0.25">
      <c r="A3861" s="321">
        <v>3736001</v>
      </c>
      <c r="B3861" s="320" t="s">
        <v>5376</v>
      </c>
      <c r="C3861" s="321">
        <v>3736001</v>
      </c>
    </row>
    <row r="3862" spans="1:3" x14ac:dyDescent="0.25">
      <c r="A3862" s="321">
        <v>3736002</v>
      </c>
      <c r="B3862" s="320" t="s">
        <v>5377</v>
      </c>
      <c r="C3862" s="321">
        <v>3736002</v>
      </c>
    </row>
    <row r="3863" spans="1:3" x14ac:dyDescent="0.25">
      <c r="A3863" s="321">
        <v>3736003</v>
      </c>
      <c r="B3863" s="320" t="s">
        <v>5378</v>
      </c>
      <c r="C3863" s="321">
        <v>3736003</v>
      </c>
    </row>
    <row r="3864" spans="1:3" x14ac:dyDescent="0.25">
      <c r="A3864" s="321">
        <v>3736004</v>
      </c>
      <c r="B3864" s="320" t="s">
        <v>5379</v>
      </c>
      <c r="C3864" s="321">
        <v>3736004</v>
      </c>
    </row>
    <row r="3865" spans="1:3" x14ac:dyDescent="0.25">
      <c r="A3865" s="321">
        <v>3737001</v>
      </c>
      <c r="B3865" s="320" t="s">
        <v>5380</v>
      </c>
      <c r="C3865" s="321">
        <v>3737001</v>
      </c>
    </row>
    <row r="3866" spans="1:3" x14ac:dyDescent="0.25">
      <c r="A3866" s="321">
        <v>3737002</v>
      </c>
      <c r="B3866" s="320" t="s">
        <v>5381</v>
      </c>
      <c r="C3866" s="321">
        <v>3737002</v>
      </c>
    </row>
    <row r="3867" spans="1:3" ht="22.5" x14ac:dyDescent="0.25">
      <c r="A3867" s="321">
        <v>3737003</v>
      </c>
      <c r="B3867" s="320" t="s">
        <v>5382</v>
      </c>
      <c r="C3867" s="321">
        <v>3737003</v>
      </c>
    </row>
    <row r="3868" spans="1:3" x14ac:dyDescent="0.25">
      <c r="A3868" s="321">
        <v>3737004</v>
      </c>
      <c r="B3868" s="320" t="s">
        <v>5383</v>
      </c>
      <c r="C3868" s="321">
        <v>3737004</v>
      </c>
    </row>
    <row r="3869" spans="1:3" x14ac:dyDescent="0.25">
      <c r="A3869" s="321">
        <v>3737005</v>
      </c>
      <c r="B3869" s="320" t="s">
        <v>5384</v>
      </c>
      <c r="C3869" s="321">
        <v>3737005</v>
      </c>
    </row>
    <row r="3870" spans="1:3" x14ac:dyDescent="0.25">
      <c r="A3870" s="321">
        <v>3737006</v>
      </c>
      <c r="B3870" s="320" t="s">
        <v>5385</v>
      </c>
      <c r="C3870" s="321">
        <v>3737006</v>
      </c>
    </row>
    <row r="3871" spans="1:3" x14ac:dyDescent="0.25">
      <c r="A3871" s="321">
        <v>3741001</v>
      </c>
      <c r="B3871" s="320" t="s">
        <v>5386</v>
      </c>
      <c r="C3871" s="321">
        <v>3741001</v>
      </c>
    </row>
    <row r="3872" spans="1:3" x14ac:dyDescent="0.25">
      <c r="A3872" s="321">
        <v>3741002</v>
      </c>
      <c r="B3872" s="320" t="s">
        <v>5387</v>
      </c>
      <c r="C3872" s="321">
        <v>3741002</v>
      </c>
    </row>
    <row r="3873" spans="1:3" x14ac:dyDescent="0.25">
      <c r="A3873" s="321">
        <v>3742001</v>
      </c>
      <c r="B3873" s="320" t="s">
        <v>5388</v>
      </c>
      <c r="C3873" s="321">
        <v>3742001</v>
      </c>
    </row>
    <row r="3874" spans="1:3" x14ac:dyDescent="0.25">
      <c r="A3874" s="321">
        <v>3742002</v>
      </c>
      <c r="B3874" s="320" t="s">
        <v>5389</v>
      </c>
      <c r="C3874" s="321">
        <v>3742002</v>
      </c>
    </row>
    <row r="3875" spans="1:3" x14ac:dyDescent="0.25">
      <c r="A3875" s="321">
        <v>3742003</v>
      </c>
      <c r="B3875" s="320" t="s">
        <v>5390</v>
      </c>
      <c r="C3875" s="321">
        <v>3742003</v>
      </c>
    </row>
    <row r="3876" spans="1:3" x14ac:dyDescent="0.25">
      <c r="A3876" s="321">
        <v>3743001</v>
      </c>
      <c r="B3876" s="320" t="s">
        <v>5391</v>
      </c>
      <c r="C3876" s="321">
        <v>3743001</v>
      </c>
    </row>
    <row r="3877" spans="1:3" x14ac:dyDescent="0.25">
      <c r="A3877" s="321">
        <v>3744001</v>
      </c>
      <c r="B3877" s="320" t="s">
        <v>5392</v>
      </c>
      <c r="C3877" s="321">
        <v>3744001</v>
      </c>
    </row>
    <row r="3878" spans="1:3" x14ac:dyDescent="0.25">
      <c r="A3878" s="321">
        <v>3744002</v>
      </c>
      <c r="B3878" s="320" t="s">
        <v>5393</v>
      </c>
      <c r="C3878" s="321">
        <v>3744002</v>
      </c>
    </row>
    <row r="3879" spans="1:3" x14ac:dyDescent="0.25">
      <c r="A3879" s="321">
        <v>3744099</v>
      </c>
      <c r="B3879" s="320" t="s">
        <v>5394</v>
      </c>
      <c r="C3879" s="321">
        <v>3744099</v>
      </c>
    </row>
    <row r="3880" spans="1:3" x14ac:dyDescent="0.25">
      <c r="A3880" s="321">
        <v>3745001</v>
      </c>
      <c r="B3880" s="320" t="s">
        <v>5395</v>
      </c>
      <c r="C3880" s="321">
        <v>3745001</v>
      </c>
    </row>
    <row r="3881" spans="1:3" x14ac:dyDescent="0.25">
      <c r="A3881" s="321">
        <v>3751001</v>
      </c>
      <c r="B3881" s="320" t="s">
        <v>5396</v>
      </c>
      <c r="C3881" s="321">
        <v>3751001</v>
      </c>
    </row>
    <row r="3882" spans="1:3" ht="33.75" x14ac:dyDescent="0.25">
      <c r="A3882" s="321">
        <v>37520</v>
      </c>
      <c r="B3882" s="320" t="s">
        <v>5397</v>
      </c>
      <c r="C3882" s="321">
        <v>37520</v>
      </c>
    </row>
    <row r="3883" spans="1:3" x14ac:dyDescent="0.25">
      <c r="A3883" s="321">
        <v>3753001</v>
      </c>
      <c r="B3883" s="320" t="s">
        <v>5398</v>
      </c>
      <c r="C3883" s="321">
        <v>3753001</v>
      </c>
    </row>
    <row r="3884" spans="1:3" x14ac:dyDescent="0.25">
      <c r="A3884" s="321">
        <v>3753002</v>
      </c>
      <c r="B3884" s="320" t="s">
        <v>5399</v>
      </c>
      <c r="C3884" s="321">
        <v>3753002</v>
      </c>
    </row>
    <row r="3885" spans="1:3" x14ac:dyDescent="0.25">
      <c r="A3885" s="321">
        <v>3754001</v>
      </c>
      <c r="B3885" s="320" t="s">
        <v>5400</v>
      </c>
      <c r="C3885" s="321">
        <v>3754001</v>
      </c>
    </row>
    <row r="3886" spans="1:3" x14ac:dyDescent="0.25">
      <c r="A3886" s="321">
        <v>3754002</v>
      </c>
      <c r="B3886" s="320" t="s">
        <v>5401</v>
      </c>
      <c r="C3886" s="321">
        <v>3754002</v>
      </c>
    </row>
    <row r="3887" spans="1:3" x14ac:dyDescent="0.25">
      <c r="A3887" s="321">
        <v>3754003</v>
      </c>
      <c r="B3887" s="320" t="s">
        <v>5402</v>
      </c>
      <c r="C3887" s="321">
        <v>3754003</v>
      </c>
    </row>
    <row r="3888" spans="1:3" x14ac:dyDescent="0.25">
      <c r="A3888" s="321">
        <v>3754004</v>
      </c>
      <c r="B3888" s="320" t="s">
        <v>5403</v>
      </c>
      <c r="C3888" s="321">
        <v>3754004</v>
      </c>
    </row>
    <row r="3889" spans="1:3" x14ac:dyDescent="0.25">
      <c r="A3889" s="321">
        <v>3754005</v>
      </c>
      <c r="B3889" s="320" t="s">
        <v>5404</v>
      </c>
      <c r="C3889" s="321">
        <v>3754005</v>
      </c>
    </row>
    <row r="3890" spans="1:3" ht="22.5" x14ac:dyDescent="0.25">
      <c r="A3890" s="321">
        <v>3754006</v>
      </c>
      <c r="B3890" s="320" t="s">
        <v>5405</v>
      </c>
      <c r="C3890" s="321">
        <v>3754006</v>
      </c>
    </row>
    <row r="3891" spans="1:3" x14ac:dyDescent="0.25">
      <c r="A3891" s="321">
        <v>3754007</v>
      </c>
      <c r="B3891" s="320" t="s">
        <v>5406</v>
      </c>
      <c r="C3891" s="321">
        <v>3754007</v>
      </c>
    </row>
    <row r="3892" spans="1:3" x14ac:dyDescent="0.25">
      <c r="A3892" s="321">
        <v>3754008</v>
      </c>
      <c r="B3892" s="320" t="s">
        <v>5407</v>
      </c>
      <c r="C3892" s="321">
        <v>3754008</v>
      </c>
    </row>
    <row r="3893" spans="1:3" x14ac:dyDescent="0.25">
      <c r="A3893" s="321">
        <v>3754009</v>
      </c>
      <c r="B3893" s="320" t="s">
        <v>5408</v>
      </c>
      <c r="C3893" s="321">
        <v>3754009</v>
      </c>
    </row>
    <row r="3894" spans="1:3" ht="22.5" x14ac:dyDescent="0.25">
      <c r="A3894" s="321">
        <v>3755001</v>
      </c>
      <c r="B3894" s="320" t="s">
        <v>5409</v>
      </c>
      <c r="C3894" s="321">
        <v>3755001</v>
      </c>
    </row>
    <row r="3895" spans="1:3" x14ac:dyDescent="0.25">
      <c r="A3895" s="321">
        <v>3755002</v>
      </c>
      <c r="B3895" s="320" t="s">
        <v>5410</v>
      </c>
      <c r="C3895" s="321">
        <v>3755002</v>
      </c>
    </row>
    <row r="3896" spans="1:3" x14ac:dyDescent="0.25">
      <c r="A3896" s="321">
        <v>3756001</v>
      </c>
      <c r="B3896" s="320" t="s">
        <v>5411</v>
      </c>
      <c r="C3896" s="321">
        <v>3756001</v>
      </c>
    </row>
    <row r="3897" spans="1:3" x14ac:dyDescent="0.25">
      <c r="A3897" s="321">
        <v>3756002</v>
      </c>
      <c r="B3897" s="320" t="s">
        <v>5412</v>
      </c>
      <c r="C3897" s="321">
        <v>3756002</v>
      </c>
    </row>
    <row r="3898" spans="1:3" x14ac:dyDescent="0.25">
      <c r="A3898" s="321">
        <v>3756003</v>
      </c>
      <c r="B3898" s="320" t="s">
        <v>5413</v>
      </c>
      <c r="C3898" s="321">
        <v>3756003</v>
      </c>
    </row>
    <row r="3899" spans="1:3" x14ac:dyDescent="0.25">
      <c r="A3899" s="321">
        <v>3756004</v>
      </c>
      <c r="B3899" s="320" t="s">
        <v>5414</v>
      </c>
      <c r="C3899" s="321">
        <v>3756004</v>
      </c>
    </row>
    <row r="3900" spans="1:3" x14ac:dyDescent="0.25">
      <c r="A3900" s="321">
        <v>3756005</v>
      </c>
      <c r="B3900" s="320" t="s">
        <v>5415</v>
      </c>
      <c r="C3900" s="321">
        <v>3756005</v>
      </c>
    </row>
    <row r="3901" spans="1:3" x14ac:dyDescent="0.25">
      <c r="A3901" s="321">
        <v>3756006</v>
      </c>
      <c r="B3901" s="320" t="s">
        <v>5416</v>
      </c>
      <c r="C3901" s="321">
        <v>3756006</v>
      </c>
    </row>
    <row r="3902" spans="1:3" x14ac:dyDescent="0.25">
      <c r="A3902" s="321">
        <v>3756007</v>
      </c>
      <c r="B3902" s="320" t="s">
        <v>5417</v>
      </c>
      <c r="C3902" s="321">
        <v>3756007</v>
      </c>
    </row>
    <row r="3903" spans="1:3" x14ac:dyDescent="0.25">
      <c r="A3903" s="321">
        <v>3756008</v>
      </c>
      <c r="B3903" s="320" t="s">
        <v>5418</v>
      </c>
      <c r="C3903" s="321">
        <v>3756008</v>
      </c>
    </row>
    <row r="3904" spans="1:3" x14ac:dyDescent="0.25">
      <c r="A3904" s="321">
        <v>3756009</v>
      </c>
      <c r="B3904" s="320" t="s">
        <v>5419</v>
      </c>
      <c r="C3904" s="321">
        <v>3756009</v>
      </c>
    </row>
    <row r="3905" spans="1:3" ht="22.5" x14ac:dyDescent="0.25">
      <c r="A3905" s="321">
        <v>3756010</v>
      </c>
      <c r="B3905" s="320" t="s">
        <v>5420</v>
      </c>
      <c r="C3905" s="321">
        <v>3756010</v>
      </c>
    </row>
    <row r="3906" spans="1:3" x14ac:dyDescent="0.25">
      <c r="A3906" s="321">
        <v>3756011</v>
      </c>
      <c r="B3906" s="320" t="s">
        <v>5421</v>
      </c>
      <c r="C3906" s="321">
        <v>3756011</v>
      </c>
    </row>
    <row r="3907" spans="1:3" x14ac:dyDescent="0.25">
      <c r="A3907" s="321">
        <v>3756012</v>
      </c>
      <c r="B3907" s="320" t="s">
        <v>5422</v>
      </c>
      <c r="C3907" s="321">
        <v>3756012</v>
      </c>
    </row>
    <row r="3908" spans="1:3" x14ac:dyDescent="0.25">
      <c r="A3908" s="321">
        <v>3757001</v>
      </c>
      <c r="B3908" s="320" t="s">
        <v>5423</v>
      </c>
      <c r="C3908" s="321">
        <v>3757001</v>
      </c>
    </row>
    <row r="3909" spans="1:3" x14ac:dyDescent="0.25">
      <c r="A3909" s="321">
        <v>3757002</v>
      </c>
      <c r="B3909" s="320" t="s">
        <v>5424</v>
      </c>
      <c r="C3909" s="321">
        <v>3757002</v>
      </c>
    </row>
    <row r="3910" spans="1:3" x14ac:dyDescent="0.25">
      <c r="A3910" s="321">
        <v>3757003</v>
      </c>
      <c r="B3910" s="320" t="s">
        <v>5425</v>
      </c>
      <c r="C3910" s="321">
        <v>3757003</v>
      </c>
    </row>
    <row r="3911" spans="1:3" x14ac:dyDescent="0.25">
      <c r="A3911" s="321">
        <v>3757004</v>
      </c>
      <c r="B3911" s="320" t="s">
        <v>5426</v>
      </c>
      <c r="C3911" s="321">
        <v>3757004</v>
      </c>
    </row>
    <row r="3912" spans="1:3" x14ac:dyDescent="0.25">
      <c r="A3912" s="321">
        <v>3757005</v>
      </c>
      <c r="B3912" s="320" t="s">
        <v>5427</v>
      </c>
      <c r="C3912" s="321">
        <v>3757005</v>
      </c>
    </row>
    <row r="3913" spans="1:3" x14ac:dyDescent="0.25">
      <c r="A3913" s="321">
        <v>3757006</v>
      </c>
      <c r="B3913" s="320" t="s">
        <v>5428</v>
      </c>
      <c r="C3913" s="321">
        <v>3757006</v>
      </c>
    </row>
    <row r="3914" spans="1:3" x14ac:dyDescent="0.25">
      <c r="A3914" s="321">
        <v>3757007</v>
      </c>
      <c r="B3914" s="320" t="s">
        <v>5429</v>
      </c>
      <c r="C3914" s="321">
        <v>3757007</v>
      </c>
    </row>
    <row r="3915" spans="1:3" x14ac:dyDescent="0.25">
      <c r="A3915" s="321">
        <v>3757008</v>
      </c>
      <c r="B3915" s="320" t="s">
        <v>5430</v>
      </c>
      <c r="C3915" s="321">
        <v>3757008</v>
      </c>
    </row>
    <row r="3916" spans="1:3" ht="22.5" x14ac:dyDescent="0.25">
      <c r="A3916" s="321">
        <v>3757009</v>
      </c>
      <c r="B3916" s="320" t="s">
        <v>5431</v>
      </c>
      <c r="C3916" s="321">
        <v>3757009</v>
      </c>
    </row>
    <row r="3917" spans="1:3" ht="22.5" x14ac:dyDescent="0.25">
      <c r="A3917" s="321">
        <v>3757010</v>
      </c>
      <c r="B3917" s="320" t="s">
        <v>5432</v>
      </c>
      <c r="C3917" s="321">
        <v>3757010</v>
      </c>
    </row>
    <row r="3918" spans="1:3" ht="22.5" x14ac:dyDescent="0.25">
      <c r="A3918" s="321">
        <v>3757011</v>
      </c>
      <c r="B3918" s="320" t="s">
        <v>5433</v>
      </c>
      <c r="C3918" s="321">
        <v>3757011</v>
      </c>
    </row>
    <row r="3919" spans="1:3" ht="33.75" x14ac:dyDescent="0.25">
      <c r="A3919" s="321">
        <v>3757012</v>
      </c>
      <c r="B3919" s="320" t="s">
        <v>5434</v>
      </c>
      <c r="C3919" s="321">
        <v>3757012</v>
      </c>
    </row>
    <row r="3920" spans="1:3" x14ac:dyDescent="0.25">
      <c r="A3920" s="321">
        <v>3757099</v>
      </c>
      <c r="B3920" s="320" t="s">
        <v>5435</v>
      </c>
      <c r="C3920" s="321">
        <v>3757099</v>
      </c>
    </row>
    <row r="3921" spans="1:3" x14ac:dyDescent="0.25">
      <c r="A3921" s="321">
        <v>3761001</v>
      </c>
      <c r="B3921" s="320" t="s">
        <v>5436</v>
      </c>
      <c r="C3921" s="321">
        <v>3761001</v>
      </c>
    </row>
    <row r="3922" spans="1:3" x14ac:dyDescent="0.25">
      <c r="A3922" s="321">
        <v>3761002</v>
      </c>
      <c r="B3922" s="320" t="s">
        <v>5437</v>
      </c>
      <c r="C3922" s="321">
        <v>3761002</v>
      </c>
    </row>
    <row r="3923" spans="1:3" x14ac:dyDescent="0.25">
      <c r="A3923" s="321">
        <v>3761003</v>
      </c>
      <c r="B3923" s="320" t="s">
        <v>5438</v>
      </c>
      <c r="C3923" s="321">
        <v>3761003</v>
      </c>
    </row>
    <row r="3924" spans="1:3" x14ac:dyDescent="0.25">
      <c r="A3924" s="321">
        <v>3761004</v>
      </c>
      <c r="B3924" s="320" t="s">
        <v>5439</v>
      </c>
      <c r="C3924" s="321">
        <v>3761004</v>
      </c>
    </row>
    <row r="3925" spans="1:3" x14ac:dyDescent="0.25">
      <c r="A3925" s="321">
        <v>3761005</v>
      </c>
      <c r="B3925" s="320" t="s">
        <v>5440</v>
      </c>
      <c r="C3925" s="321">
        <v>3761005</v>
      </c>
    </row>
    <row r="3926" spans="1:3" x14ac:dyDescent="0.25">
      <c r="A3926" s="321">
        <v>3761006</v>
      </c>
      <c r="B3926" s="320" t="s">
        <v>5441</v>
      </c>
      <c r="C3926" s="321">
        <v>3761006</v>
      </c>
    </row>
    <row r="3927" spans="1:3" x14ac:dyDescent="0.25">
      <c r="A3927" s="321">
        <v>3761007</v>
      </c>
      <c r="B3927" s="320" t="s">
        <v>5442</v>
      </c>
      <c r="C3927" s="321">
        <v>3761007</v>
      </c>
    </row>
    <row r="3928" spans="1:3" x14ac:dyDescent="0.25">
      <c r="A3928" s="321">
        <v>3769001</v>
      </c>
      <c r="B3928" s="320" t="s">
        <v>5443</v>
      </c>
      <c r="C3928" s="321">
        <v>3769001</v>
      </c>
    </row>
    <row r="3929" spans="1:3" ht="22.5" x14ac:dyDescent="0.25">
      <c r="A3929" s="321">
        <v>3769002</v>
      </c>
      <c r="B3929" s="320" t="s">
        <v>5444</v>
      </c>
      <c r="C3929" s="321">
        <v>3769002</v>
      </c>
    </row>
    <row r="3930" spans="1:3" x14ac:dyDescent="0.25">
      <c r="A3930" s="321">
        <v>3769003</v>
      </c>
      <c r="B3930" s="320" t="s">
        <v>5445</v>
      </c>
      <c r="C3930" s="321">
        <v>3769003</v>
      </c>
    </row>
    <row r="3931" spans="1:3" x14ac:dyDescent="0.25">
      <c r="A3931" s="321">
        <v>3769004</v>
      </c>
      <c r="B3931" s="320" t="s">
        <v>5446</v>
      </c>
      <c r="C3931" s="321">
        <v>3769004</v>
      </c>
    </row>
    <row r="3932" spans="1:3" x14ac:dyDescent="0.25">
      <c r="A3932" s="321">
        <v>3769005</v>
      </c>
      <c r="B3932" s="320" t="s">
        <v>5447</v>
      </c>
      <c r="C3932" s="321">
        <v>3769005</v>
      </c>
    </row>
    <row r="3933" spans="1:3" x14ac:dyDescent="0.25">
      <c r="A3933" s="321">
        <v>3769006</v>
      </c>
      <c r="B3933" s="320" t="s">
        <v>5448</v>
      </c>
      <c r="C3933" s="321">
        <v>3769006</v>
      </c>
    </row>
    <row r="3934" spans="1:3" x14ac:dyDescent="0.25">
      <c r="A3934" s="321">
        <v>3791001</v>
      </c>
      <c r="B3934" s="320" t="s">
        <v>5449</v>
      </c>
      <c r="C3934" s="321">
        <v>3791001</v>
      </c>
    </row>
    <row r="3935" spans="1:3" x14ac:dyDescent="0.25">
      <c r="A3935" s="321">
        <v>3791002</v>
      </c>
      <c r="B3935" s="320" t="s">
        <v>5450</v>
      </c>
      <c r="C3935" s="321">
        <v>3791002</v>
      </c>
    </row>
    <row r="3936" spans="1:3" x14ac:dyDescent="0.25">
      <c r="A3936" s="321">
        <v>3791003</v>
      </c>
      <c r="B3936" s="320" t="s">
        <v>5451</v>
      </c>
      <c r="C3936" s="321">
        <v>3791003</v>
      </c>
    </row>
    <row r="3937" spans="1:3" x14ac:dyDescent="0.25">
      <c r="A3937" s="321">
        <v>3791004</v>
      </c>
      <c r="B3937" s="320" t="s">
        <v>5452</v>
      </c>
      <c r="C3937" s="321">
        <v>3791004</v>
      </c>
    </row>
    <row r="3938" spans="1:3" x14ac:dyDescent="0.25">
      <c r="A3938" s="321">
        <v>3791005</v>
      </c>
      <c r="B3938" s="320" t="s">
        <v>5453</v>
      </c>
      <c r="C3938" s="321">
        <v>3791005</v>
      </c>
    </row>
    <row r="3939" spans="1:3" x14ac:dyDescent="0.25">
      <c r="A3939" s="321">
        <v>3791006</v>
      </c>
      <c r="B3939" s="320" t="s">
        <v>5454</v>
      </c>
      <c r="C3939" s="321">
        <v>3791006</v>
      </c>
    </row>
    <row r="3940" spans="1:3" x14ac:dyDescent="0.25">
      <c r="A3940" s="321">
        <v>3791007</v>
      </c>
      <c r="B3940" s="320" t="s">
        <v>5455</v>
      </c>
      <c r="C3940" s="321">
        <v>3791007</v>
      </c>
    </row>
    <row r="3941" spans="1:3" x14ac:dyDescent="0.25">
      <c r="A3941" s="321">
        <v>3791008</v>
      </c>
      <c r="B3941" s="320" t="s">
        <v>5456</v>
      </c>
      <c r="C3941" s="321">
        <v>3791008</v>
      </c>
    </row>
    <row r="3942" spans="1:3" x14ac:dyDescent="0.25">
      <c r="A3942" s="321">
        <v>3791009</v>
      </c>
      <c r="B3942" s="320" t="s">
        <v>5457</v>
      </c>
      <c r="C3942" s="321">
        <v>3791009</v>
      </c>
    </row>
    <row r="3943" spans="1:3" x14ac:dyDescent="0.25">
      <c r="A3943" s="321">
        <v>3792001</v>
      </c>
      <c r="B3943" s="320" t="s">
        <v>5458</v>
      </c>
      <c r="C3943" s="321">
        <v>3792001</v>
      </c>
    </row>
    <row r="3944" spans="1:3" x14ac:dyDescent="0.25">
      <c r="A3944" s="321">
        <v>3792002</v>
      </c>
      <c r="B3944" s="320" t="s">
        <v>5459</v>
      </c>
      <c r="C3944" s="321">
        <v>3792002</v>
      </c>
    </row>
    <row r="3945" spans="1:3" x14ac:dyDescent="0.25">
      <c r="A3945" s="321">
        <v>3792003</v>
      </c>
      <c r="B3945" s="320" t="s">
        <v>5460</v>
      </c>
      <c r="C3945" s="321">
        <v>3792003</v>
      </c>
    </row>
    <row r="3946" spans="1:3" x14ac:dyDescent="0.25">
      <c r="A3946" s="321">
        <v>3792004</v>
      </c>
      <c r="B3946" s="320" t="s">
        <v>5461</v>
      </c>
      <c r="C3946" s="321">
        <v>3792004</v>
      </c>
    </row>
    <row r="3947" spans="1:3" x14ac:dyDescent="0.25">
      <c r="A3947" s="321">
        <v>3792005</v>
      </c>
      <c r="B3947" s="320" t="s">
        <v>5462</v>
      </c>
      <c r="C3947" s="321">
        <v>3792005</v>
      </c>
    </row>
    <row r="3948" spans="1:3" x14ac:dyDescent="0.25">
      <c r="A3948" s="321">
        <v>3792006</v>
      </c>
      <c r="B3948" s="320" t="s">
        <v>5463</v>
      </c>
      <c r="C3948" s="321">
        <v>3792006</v>
      </c>
    </row>
    <row r="3949" spans="1:3" x14ac:dyDescent="0.25">
      <c r="A3949" s="321">
        <v>3792007</v>
      </c>
      <c r="B3949" s="320" t="s">
        <v>5464</v>
      </c>
      <c r="C3949" s="321">
        <v>3792007</v>
      </c>
    </row>
    <row r="3950" spans="1:3" x14ac:dyDescent="0.25">
      <c r="A3950" s="321">
        <v>3792008</v>
      </c>
      <c r="B3950" s="320" t="s">
        <v>5465</v>
      </c>
      <c r="C3950" s="321">
        <v>3792008</v>
      </c>
    </row>
    <row r="3951" spans="1:3" x14ac:dyDescent="0.25">
      <c r="A3951" s="321">
        <v>3792009</v>
      </c>
      <c r="B3951" s="320" t="s">
        <v>5466</v>
      </c>
      <c r="C3951" s="321">
        <v>3792009</v>
      </c>
    </row>
    <row r="3952" spans="1:3" x14ac:dyDescent="0.25">
      <c r="A3952" s="321">
        <v>3792010</v>
      </c>
      <c r="B3952" s="320" t="s">
        <v>5467</v>
      </c>
      <c r="C3952" s="321">
        <v>3792010</v>
      </c>
    </row>
    <row r="3953" spans="1:3" x14ac:dyDescent="0.25">
      <c r="A3953" s="321">
        <v>3792011</v>
      </c>
      <c r="B3953" s="320" t="s">
        <v>5468</v>
      </c>
      <c r="C3953" s="321">
        <v>3792011</v>
      </c>
    </row>
    <row r="3954" spans="1:3" x14ac:dyDescent="0.25">
      <c r="A3954" s="321">
        <v>3792012</v>
      </c>
      <c r="B3954" s="320" t="s">
        <v>5469</v>
      </c>
      <c r="C3954" s="321">
        <v>3792012</v>
      </c>
    </row>
    <row r="3955" spans="1:3" x14ac:dyDescent="0.25">
      <c r="A3955" s="321">
        <v>3792013</v>
      </c>
      <c r="B3955" s="320" t="s">
        <v>5470</v>
      </c>
      <c r="C3955" s="321">
        <v>3792013</v>
      </c>
    </row>
    <row r="3956" spans="1:3" x14ac:dyDescent="0.25">
      <c r="A3956" s="321">
        <v>3792014</v>
      </c>
      <c r="B3956" s="320" t="s">
        <v>5471</v>
      </c>
      <c r="C3956" s="321">
        <v>3792014</v>
      </c>
    </row>
    <row r="3957" spans="1:3" x14ac:dyDescent="0.25">
      <c r="A3957" s="321">
        <v>3792015</v>
      </c>
      <c r="B3957" s="320" t="s">
        <v>5472</v>
      </c>
      <c r="C3957" s="321">
        <v>3792015</v>
      </c>
    </row>
    <row r="3958" spans="1:3" x14ac:dyDescent="0.25">
      <c r="A3958" s="321">
        <v>3792016</v>
      </c>
      <c r="B3958" s="320" t="s">
        <v>5473</v>
      </c>
      <c r="C3958" s="321">
        <v>3792016</v>
      </c>
    </row>
    <row r="3959" spans="1:3" x14ac:dyDescent="0.25">
      <c r="A3959" s="321">
        <v>3792099</v>
      </c>
      <c r="B3959" s="320" t="s">
        <v>5474</v>
      </c>
      <c r="C3959" s="321">
        <v>3792099</v>
      </c>
    </row>
    <row r="3960" spans="1:3" x14ac:dyDescent="0.25">
      <c r="A3960" s="321">
        <v>37930</v>
      </c>
      <c r="B3960" s="320" t="s">
        <v>5475</v>
      </c>
      <c r="C3960" s="321">
        <v>37930</v>
      </c>
    </row>
    <row r="3961" spans="1:3" x14ac:dyDescent="0.25">
      <c r="A3961" s="321">
        <v>3794001</v>
      </c>
      <c r="B3961" s="320" t="s">
        <v>5476</v>
      </c>
      <c r="C3961" s="321">
        <v>3794001</v>
      </c>
    </row>
    <row r="3962" spans="1:3" x14ac:dyDescent="0.25">
      <c r="A3962" s="321">
        <v>3794002</v>
      </c>
      <c r="B3962" s="320" t="s">
        <v>5477</v>
      </c>
      <c r="C3962" s="321">
        <v>3794002</v>
      </c>
    </row>
    <row r="3963" spans="1:3" x14ac:dyDescent="0.25">
      <c r="A3963" s="321">
        <v>3794003</v>
      </c>
      <c r="B3963" s="320" t="s">
        <v>5478</v>
      </c>
      <c r="C3963" s="321">
        <v>3794003</v>
      </c>
    </row>
    <row r="3964" spans="1:3" x14ac:dyDescent="0.25">
      <c r="A3964" s="321">
        <v>3795001</v>
      </c>
      <c r="B3964" s="320" t="s">
        <v>5479</v>
      </c>
      <c r="C3964" s="321">
        <v>3795001</v>
      </c>
    </row>
    <row r="3965" spans="1:3" x14ac:dyDescent="0.25">
      <c r="A3965" s="321">
        <v>3795002</v>
      </c>
      <c r="B3965" s="320" t="s">
        <v>5480</v>
      </c>
      <c r="C3965" s="321">
        <v>3795002</v>
      </c>
    </row>
    <row r="3966" spans="1:3" x14ac:dyDescent="0.25">
      <c r="A3966" s="321">
        <v>3796001</v>
      </c>
      <c r="B3966" s="320" t="s">
        <v>5481</v>
      </c>
      <c r="C3966" s="321">
        <v>3796001</v>
      </c>
    </row>
    <row r="3967" spans="1:3" x14ac:dyDescent="0.25">
      <c r="A3967" s="321">
        <v>3799001</v>
      </c>
      <c r="B3967" s="320" t="s">
        <v>5482</v>
      </c>
      <c r="C3967" s="321">
        <v>3799001</v>
      </c>
    </row>
    <row r="3968" spans="1:3" x14ac:dyDescent="0.25">
      <c r="A3968" s="321">
        <v>3799002</v>
      </c>
      <c r="B3968" s="320" t="s">
        <v>5483</v>
      </c>
      <c r="C3968" s="321">
        <v>3799002</v>
      </c>
    </row>
    <row r="3969" spans="1:3" x14ac:dyDescent="0.25">
      <c r="A3969" s="321">
        <v>3799003</v>
      </c>
      <c r="B3969" s="320" t="s">
        <v>5484</v>
      </c>
      <c r="C3969" s="321">
        <v>3799003</v>
      </c>
    </row>
    <row r="3970" spans="1:3" x14ac:dyDescent="0.25">
      <c r="A3970" s="321">
        <v>3799004</v>
      </c>
      <c r="B3970" s="320" t="s">
        <v>5485</v>
      </c>
      <c r="C3970" s="321">
        <v>3799004</v>
      </c>
    </row>
    <row r="3971" spans="1:3" x14ac:dyDescent="0.25">
      <c r="A3971" s="321">
        <v>3799005</v>
      </c>
      <c r="B3971" s="320" t="s">
        <v>5486</v>
      </c>
      <c r="C3971" s="321">
        <v>3799005</v>
      </c>
    </row>
    <row r="3972" spans="1:3" x14ac:dyDescent="0.25">
      <c r="A3972" s="321">
        <v>3799006</v>
      </c>
      <c r="B3972" s="320" t="s">
        <v>5487</v>
      </c>
      <c r="C3972" s="321">
        <v>3799006</v>
      </c>
    </row>
    <row r="3973" spans="1:3" x14ac:dyDescent="0.25">
      <c r="A3973" s="321">
        <v>3799007</v>
      </c>
      <c r="B3973" s="320" t="s">
        <v>5488</v>
      </c>
      <c r="C3973" s="321">
        <v>3799007</v>
      </c>
    </row>
    <row r="3974" spans="1:3" x14ac:dyDescent="0.25">
      <c r="A3974" s="321">
        <v>3799099</v>
      </c>
      <c r="B3974" s="320" t="s">
        <v>5489</v>
      </c>
      <c r="C3974" s="321">
        <v>3799099</v>
      </c>
    </row>
    <row r="3975" spans="1:3" x14ac:dyDescent="0.25">
      <c r="A3975" s="321">
        <v>3811101</v>
      </c>
      <c r="B3975" s="320" t="s">
        <v>5490</v>
      </c>
      <c r="C3975" s="321">
        <v>3811101</v>
      </c>
    </row>
    <row r="3976" spans="1:3" x14ac:dyDescent="0.25">
      <c r="A3976" s="321">
        <v>3811102</v>
      </c>
      <c r="B3976" s="320" t="s">
        <v>5491</v>
      </c>
      <c r="C3976" s="321">
        <v>3811102</v>
      </c>
    </row>
    <row r="3977" spans="1:3" x14ac:dyDescent="0.25">
      <c r="A3977" s="321">
        <v>3811103</v>
      </c>
      <c r="B3977" s="320" t="s">
        <v>5492</v>
      </c>
      <c r="C3977" s="321">
        <v>3811103</v>
      </c>
    </row>
    <row r="3978" spans="1:3" x14ac:dyDescent="0.25">
      <c r="A3978" s="321">
        <v>3811104</v>
      </c>
      <c r="B3978" s="320" t="s">
        <v>5493</v>
      </c>
      <c r="C3978" s="321">
        <v>3811104</v>
      </c>
    </row>
    <row r="3979" spans="1:3" x14ac:dyDescent="0.25">
      <c r="A3979" s="321">
        <v>3811105</v>
      </c>
      <c r="B3979" s="320" t="s">
        <v>5494</v>
      </c>
      <c r="C3979" s="321">
        <v>3811105</v>
      </c>
    </row>
    <row r="3980" spans="1:3" x14ac:dyDescent="0.25">
      <c r="A3980" s="321">
        <v>3811106</v>
      </c>
      <c r="B3980" s="320" t="s">
        <v>5495</v>
      </c>
      <c r="C3980" s="321">
        <v>3811106</v>
      </c>
    </row>
    <row r="3981" spans="1:3" x14ac:dyDescent="0.25">
      <c r="A3981" s="321">
        <v>3811107</v>
      </c>
      <c r="B3981" s="320" t="s">
        <v>5496</v>
      </c>
      <c r="C3981" s="321">
        <v>3811107</v>
      </c>
    </row>
    <row r="3982" spans="1:3" x14ac:dyDescent="0.25">
      <c r="A3982" s="321">
        <v>3811108</v>
      </c>
      <c r="B3982" s="320" t="s">
        <v>5497</v>
      </c>
      <c r="C3982" s="321">
        <v>3811108</v>
      </c>
    </row>
    <row r="3983" spans="1:3" x14ac:dyDescent="0.25">
      <c r="A3983" s="321">
        <v>3811109</v>
      </c>
      <c r="B3983" s="320" t="s">
        <v>5498</v>
      </c>
      <c r="C3983" s="321">
        <v>3811109</v>
      </c>
    </row>
    <row r="3984" spans="1:3" x14ac:dyDescent="0.25">
      <c r="A3984" s="321">
        <v>3811110</v>
      </c>
      <c r="B3984" s="320" t="s">
        <v>5499</v>
      </c>
      <c r="C3984" s="321">
        <v>3811110</v>
      </c>
    </row>
    <row r="3985" spans="1:3" x14ac:dyDescent="0.25">
      <c r="A3985" s="321">
        <v>3811111</v>
      </c>
      <c r="B3985" s="320" t="s">
        <v>5500</v>
      </c>
      <c r="C3985" s="321">
        <v>3811111</v>
      </c>
    </row>
    <row r="3986" spans="1:3" x14ac:dyDescent="0.25">
      <c r="A3986" s="321">
        <v>3811112</v>
      </c>
      <c r="B3986" s="320" t="s">
        <v>5501</v>
      </c>
      <c r="C3986" s="321">
        <v>3811112</v>
      </c>
    </row>
    <row r="3987" spans="1:3" x14ac:dyDescent="0.25">
      <c r="A3987" s="321">
        <v>3811201</v>
      </c>
      <c r="B3987" s="320" t="s">
        <v>5502</v>
      </c>
      <c r="C3987" s="321">
        <v>3811201</v>
      </c>
    </row>
    <row r="3988" spans="1:3" x14ac:dyDescent="0.25">
      <c r="A3988" s="321">
        <v>3811202</v>
      </c>
      <c r="B3988" s="320" t="s">
        <v>5503</v>
      </c>
      <c r="C3988" s="321">
        <v>3811202</v>
      </c>
    </row>
    <row r="3989" spans="1:3" x14ac:dyDescent="0.25">
      <c r="A3989" s="321">
        <v>3811203</v>
      </c>
      <c r="B3989" s="320" t="s">
        <v>5504</v>
      </c>
      <c r="C3989" s="321">
        <v>3811203</v>
      </c>
    </row>
    <row r="3990" spans="1:3" x14ac:dyDescent="0.25">
      <c r="A3990" s="321">
        <v>3811204</v>
      </c>
      <c r="B3990" s="320" t="s">
        <v>5505</v>
      </c>
      <c r="C3990" s="321">
        <v>3811204</v>
      </c>
    </row>
    <row r="3991" spans="1:3" x14ac:dyDescent="0.25">
      <c r="A3991" s="321">
        <v>3811205</v>
      </c>
      <c r="B3991" s="320" t="s">
        <v>5506</v>
      </c>
      <c r="C3991" s="321">
        <v>3811205</v>
      </c>
    </row>
    <row r="3992" spans="1:3" x14ac:dyDescent="0.25">
      <c r="A3992" s="321">
        <v>3811206</v>
      </c>
      <c r="B3992" s="320" t="s">
        <v>5507</v>
      </c>
      <c r="C3992" s="321">
        <v>3811206</v>
      </c>
    </row>
    <row r="3993" spans="1:3" x14ac:dyDescent="0.25">
      <c r="A3993" s="321">
        <v>3811207</v>
      </c>
      <c r="B3993" s="320" t="s">
        <v>5508</v>
      </c>
      <c r="C3993" s="321">
        <v>3811207</v>
      </c>
    </row>
    <row r="3994" spans="1:3" x14ac:dyDescent="0.25">
      <c r="A3994" s="321">
        <v>3811208</v>
      </c>
      <c r="B3994" s="320" t="s">
        <v>5509</v>
      </c>
      <c r="C3994" s="321">
        <v>3811208</v>
      </c>
    </row>
    <row r="3995" spans="1:3" x14ac:dyDescent="0.25">
      <c r="A3995" s="321">
        <v>3811209</v>
      </c>
      <c r="B3995" s="320" t="s">
        <v>5510</v>
      </c>
      <c r="C3995" s="321">
        <v>3811209</v>
      </c>
    </row>
    <row r="3996" spans="1:3" x14ac:dyDescent="0.25">
      <c r="A3996" s="321">
        <v>3811210</v>
      </c>
      <c r="B3996" s="320" t="s">
        <v>5511</v>
      </c>
      <c r="C3996" s="321">
        <v>3811210</v>
      </c>
    </row>
    <row r="3997" spans="1:3" x14ac:dyDescent="0.25">
      <c r="A3997" s="321">
        <v>3811211</v>
      </c>
      <c r="B3997" s="320" t="s">
        <v>5512</v>
      </c>
      <c r="C3997" s="321">
        <v>3811211</v>
      </c>
    </row>
    <row r="3998" spans="1:3" x14ac:dyDescent="0.25">
      <c r="A3998" s="321">
        <v>3811212</v>
      </c>
      <c r="B3998" s="320" t="s">
        <v>5513</v>
      </c>
      <c r="C3998" s="321">
        <v>3811212</v>
      </c>
    </row>
    <row r="3999" spans="1:3" x14ac:dyDescent="0.25">
      <c r="A3999" s="321">
        <v>3811213</v>
      </c>
      <c r="B3999" s="320" t="s">
        <v>5514</v>
      </c>
      <c r="C3999" s="321">
        <v>3811213</v>
      </c>
    </row>
    <row r="4000" spans="1:3" x14ac:dyDescent="0.25">
      <c r="A4000" s="321">
        <v>3811214</v>
      </c>
      <c r="B4000" s="320" t="s">
        <v>5515</v>
      </c>
      <c r="C4000" s="321">
        <v>3811214</v>
      </c>
    </row>
    <row r="4001" spans="1:3" x14ac:dyDescent="0.25">
      <c r="A4001" s="321">
        <v>3811215</v>
      </c>
      <c r="B4001" s="320" t="s">
        <v>5516</v>
      </c>
      <c r="C4001" s="321">
        <v>3811215</v>
      </c>
    </row>
    <row r="4002" spans="1:3" x14ac:dyDescent="0.25">
      <c r="A4002" s="321">
        <v>3811216</v>
      </c>
      <c r="B4002" s="320" t="s">
        <v>5517</v>
      </c>
      <c r="C4002" s="321">
        <v>3811216</v>
      </c>
    </row>
    <row r="4003" spans="1:3" x14ac:dyDescent="0.25">
      <c r="A4003" s="321">
        <v>3811217</v>
      </c>
      <c r="B4003" s="320" t="s">
        <v>5518</v>
      </c>
      <c r="C4003" s="321">
        <v>3811217</v>
      </c>
    </row>
    <row r="4004" spans="1:3" x14ac:dyDescent="0.25">
      <c r="A4004" s="321">
        <v>3811218</v>
      </c>
      <c r="B4004" s="320" t="s">
        <v>5519</v>
      </c>
      <c r="C4004" s="321">
        <v>3811218</v>
      </c>
    </row>
    <row r="4005" spans="1:3" x14ac:dyDescent="0.25">
      <c r="A4005" s="321">
        <v>3811219</v>
      </c>
      <c r="B4005" s="320" t="s">
        <v>5520</v>
      </c>
      <c r="C4005" s="321">
        <v>3811219</v>
      </c>
    </row>
    <row r="4006" spans="1:3" x14ac:dyDescent="0.25">
      <c r="A4006" s="321">
        <v>3811301</v>
      </c>
      <c r="B4006" s="320" t="s">
        <v>5521</v>
      </c>
      <c r="C4006" s="321">
        <v>3811301</v>
      </c>
    </row>
    <row r="4007" spans="1:3" x14ac:dyDescent="0.25">
      <c r="A4007" s="321">
        <v>3811302</v>
      </c>
      <c r="B4007" s="320" t="s">
        <v>5522</v>
      </c>
      <c r="C4007" s="321">
        <v>3811302</v>
      </c>
    </row>
    <row r="4008" spans="1:3" ht="22.5" x14ac:dyDescent="0.25">
      <c r="A4008" s="321">
        <v>3811303</v>
      </c>
      <c r="B4008" s="320" t="s">
        <v>5523</v>
      </c>
      <c r="C4008" s="321">
        <v>3811303</v>
      </c>
    </row>
    <row r="4009" spans="1:3" x14ac:dyDescent="0.25">
      <c r="A4009" s="321">
        <v>38114</v>
      </c>
      <c r="B4009" s="320" t="s">
        <v>5524</v>
      </c>
      <c r="C4009" s="321">
        <v>38114</v>
      </c>
    </row>
    <row r="4010" spans="1:3" x14ac:dyDescent="0.25">
      <c r="A4010" s="321">
        <v>38115</v>
      </c>
      <c r="B4010" s="320" t="s">
        <v>5525</v>
      </c>
      <c r="C4010" s="321">
        <v>38115</v>
      </c>
    </row>
    <row r="4011" spans="1:3" x14ac:dyDescent="0.25">
      <c r="A4011" s="321">
        <v>3811901</v>
      </c>
      <c r="B4011" s="320" t="s">
        <v>5526</v>
      </c>
      <c r="C4011" s="321">
        <v>3811901</v>
      </c>
    </row>
    <row r="4012" spans="1:3" x14ac:dyDescent="0.25">
      <c r="A4012" s="321">
        <v>3811902</v>
      </c>
      <c r="B4012" s="320" t="s">
        <v>5527</v>
      </c>
      <c r="C4012" s="321">
        <v>3811902</v>
      </c>
    </row>
    <row r="4013" spans="1:3" x14ac:dyDescent="0.25">
      <c r="A4013" s="321">
        <v>3811903</v>
      </c>
      <c r="B4013" s="320" t="s">
        <v>5528</v>
      </c>
      <c r="C4013" s="321">
        <v>3811903</v>
      </c>
    </row>
    <row r="4014" spans="1:3" x14ac:dyDescent="0.25">
      <c r="A4014" s="321">
        <v>3811904</v>
      </c>
      <c r="B4014" s="320" t="s">
        <v>5529</v>
      </c>
      <c r="C4014" s="321">
        <v>3811904</v>
      </c>
    </row>
    <row r="4015" spans="1:3" x14ac:dyDescent="0.25">
      <c r="A4015" s="321">
        <v>3812101</v>
      </c>
      <c r="B4015" s="320" t="s">
        <v>5530</v>
      </c>
      <c r="C4015" s="321">
        <v>3812101</v>
      </c>
    </row>
    <row r="4016" spans="1:3" x14ac:dyDescent="0.25">
      <c r="A4016" s="321">
        <v>3812102</v>
      </c>
      <c r="B4016" s="320" t="s">
        <v>5531</v>
      </c>
      <c r="C4016" s="321">
        <v>3812102</v>
      </c>
    </row>
    <row r="4017" spans="1:3" x14ac:dyDescent="0.25">
      <c r="A4017" s="321">
        <v>3812103</v>
      </c>
      <c r="B4017" s="320" t="s">
        <v>5532</v>
      </c>
      <c r="C4017" s="321">
        <v>3812103</v>
      </c>
    </row>
    <row r="4018" spans="1:3" x14ac:dyDescent="0.25">
      <c r="A4018" s="321">
        <v>3812104</v>
      </c>
      <c r="B4018" s="320" t="s">
        <v>5533</v>
      </c>
      <c r="C4018" s="321">
        <v>3812104</v>
      </c>
    </row>
    <row r="4019" spans="1:3" x14ac:dyDescent="0.25">
      <c r="A4019" s="321">
        <v>3812105</v>
      </c>
      <c r="B4019" s="320" t="s">
        <v>5534</v>
      </c>
      <c r="C4019" s="321">
        <v>3812105</v>
      </c>
    </row>
    <row r="4020" spans="1:3" x14ac:dyDescent="0.25">
      <c r="A4020" s="321">
        <v>3812106</v>
      </c>
      <c r="B4020" s="320" t="s">
        <v>5535</v>
      </c>
      <c r="C4020" s="321">
        <v>3812106</v>
      </c>
    </row>
    <row r="4021" spans="1:3" ht="22.5" x14ac:dyDescent="0.25">
      <c r="A4021" s="321">
        <v>3812107</v>
      </c>
      <c r="B4021" s="320" t="s">
        <v>5536</v>
      </c>
      <c r="C4021" s="321">
        <v>3812107</v>
      </c>
    </row>
    <row r="4022" spans="1:3" x14ac:dyDescent="0.25">
      <c r="A4022" s="321">
        <v>3812199</v>
      </c>
      <c r="B4022" s="320" t="s">
        <v>5537</v>
      </c>
      <c r="C4022" s="321">
        <v>3812199</v>
      </c>
    </row>
    <row r="4023" spans="1:3" x14ac:dyDescent="0.25">
      <c r="A4023" s="321">
        <v>3812201</v>
      </c>
      <c r="B4023" s="320" t="s">
        <v>5538</v>
      </c>
      <c r="C4023" s="321">
        <v>3812201</v>
      </c>
    </row>
    <row r="4024" spans="1:3" x14ac:dyDescent="0.25">
      <c r="A4024" s="321">
        <v>3812202</v>
      </c>
      <c r="B4024" s="320" t="s">
        <v>5539</v>
      </c>
      <c r="C4024" s="321">
        <v>3812202</v>
      </c>
    </row>
    <row r="4025" spans="1:3" x14ac:dyDescent="0.25">
      <c r="A4025" s="321">
        <v>3812203</v>
      </c>
      <c r="B4025" s="320" t="s">
        <v>5540</v>
      </c>
      <c r="C4025" s="321">
        <v>3812203</v>
      </c>
    </row>
    <row r="4026" spans="1:3" x14ac:dyDescent="0.25">
      <c r="A4026" s="321">
        <v>3812204</v>
      </c>
      <c r="B4026" s="320" t="s">
        <v>5541</v>
      </c>
      <c r="C4026" s="321">
        <v>3812204</v>
      </c>
    </row>
    <row r="4027" spans="1:3" x14ac:dyDescent="0.25">
      <c r="A4027" s="321">
        <v>3812205</v>
      </c>
      <c r="B4027" s="320" t="s">
        <v>5542</v>
      </c>
      <c r="C4027" s="321">
        <v>3812205</v>
      </c>
    </row>
    <row r="4028" spans="1:3" x14ac:dyDescent="0.25">
      <c r="A4028" s="321">
        <v>3812206</v>
      </c>
      <c r="B4028" s="320" t="s">
        <v>5543</v>
      </c>
      <c r="C4028" s="321">
        <v>3812206</v>
      </c>
    </row>
    <row r="4029" spans="1:3" x14ac:dyDescent="0.25">
      <c r="A4029" s="321">
        <v>3812207</v>
      </c>
      <c r="B4029" s="320" t="s">
        <v>5544</v>
      </c>
      <c r="C4029" s="321">
        <v>3812207</v>
      </c>
    </row>
    <row r="4030" spans="1:3" x14ac:dyDescent="0.25">
      <c r="A4030" s="321">
        <v>3812208</v>
      </c>
      <c r="B4030" s="320" t="s">
        <v>5545</v>
      </c>
      <c r="C4030" s="321">
        <v>3812208</v>
      </c>
    </row>
    <row r="4031" spans="1:3" x14ac:dyDescent="0.25">
      <c r="A4031" s="321">
        <v>3812299</v>
      </c>
      <c r="B4031" s="320" t="s">
        <v>5546</v>
      </c>
      <c r="C4031" s="321">
        <v>3812299</v>
      </c>
    </row>
    <row r="4032" spans="1:3" x14ac:dyDescent="0.25">
      <c r="A4032" s="321">
        <v>3813001</v>
      </c>
      <c r="B4032" s="320" t="s">
        <v>5547</v>
      </c>
      <c r="C4032" s="321">
        <v>3813001</v>
      </c>
    </row>
    <row r="4033" spans="1:3" x14ac:dyDescent="0.25">
      <c r="A4033" s="321">
        <v>3813002</v>
      </c>
      <c r="B4033" s="320" t="s">
        <v>5548</v>
      </c>
      <c r="C4033" s="321">
        <v>3813002</v>
      </c>
    </row>
    <row r="4034" spans="1:3" x14ac:dyDescent="0.25">
      <c r="A4034" s="321">
        <v>3813003</v>
      </c>
      <c r="B4034" s="320" t="s">
        <v>5549</v>
      </c>
      <c r="C4034" s="321">
        <v>3813003</v>
      </c>
    </row>
    <row r="4035" spans="1:3" x14ac:dyDescent="0.25">
      <c r="A4035" s="321">
        <v>3814001</v>
      </c>
      <c r="B4035" s="320" t="s">
        <v>5550</v>
      </c>
      <c r="C4035" s="321">
        <v>3814001</v>
      </c>
    </row>
    <row r="4036" spans="1:3" x14ac:dyDescent="0.25">
      <c r="A4036" s="321">
        <v>3814002</v>
      </c>
      <c r="B4036" s="320" t="s">
        <v>5551</v>
      </c>
      <c r="C4036" s="321">
        <v>3814002</v>
      </c>
    </row>
    <row r="4037" spans="1:3" x14ac:dyDescent="0.25">
      <c r="A4037" s="321">
        <v>3814003</v>
      </c>
      <c r="B4037" s="320" t="s">
        <v>5552</v>
      </c>
      <c r="C4037" s="321">
        <v>3814003</v>
      </c>
    </row>
    <row r="4038" spans="1:3" x14ac:dyDescent="0.25">
      <c r="A4038" s="321">
        <v>3814004</v>
      </c>
      <c r="B4038" s="320" t="s">
        <v>5553</v>
      </c>
      <c r="C4038" s="321">
        <v>3814004</v>
      </c>
    </row>
    <row r="4039" spans="1:3" x14ac:dyDescent="0.25">
      <c r="A4039" s="321">
        <v>3814005</v>
      </c>
      <c r="B4039" s="320" t="s">
        <v>5554</v>
      </c>
      <c r="C4039" s="321">
        <v>3814005</v>
      </c>
    </row>
    <row r="4040" spans="1:3" x14ac:dyDescent="0.25">
      <c r="A4040" s="321">
        <v>3814006</v>
      </c>
      <c r="B4040" s="320" t="s">
        <v>5555</v>
      </c>
      <c r="C4040" s="321">
        <v>3814006</v>
      </c>
    </row>
    <row r="4041" spans="1:3" x14ac:dyDescent="0.25">
      <c r="A4041" s="321">
        <v>3814007</v>
      </c>
      <c r="B4041" s="320" t="s">
        <v>5556</v>
      </c>
      <c r="C4041" s="321">
        <v>3814007</v>
      </c>
    </row>
    <row r="4042" spans="1:3" x14ac:dyDescent="0.25">
      <c r="A4042" s="321">
        <v>3814008</v>
      </c>
      <c r="B4042" s="320" t="s">
        <v>5557</v>
      </c>
      <c r="C4042" s="321">
        <v>3814008</v>
      </c>
    </row>
    <row r="4043" spans="1:3" x14ac:dyDescent="0.25">
      <c r="A4043" s="321">
        <v>3814009</v>
      </c>
      <c r="B4043" s="320" t="s">
        <v>5558</v>
      </c>
      <c r="C4043" s="321">
        <v>3814009</v>
      </c>
    </row>
    <row r="4044" spans="1:3" x14ac:dyDescent="0.25">
      <c r="A4044" s="321">
        <v>3814010</v>
      </c>
      <c r="B4044" s="320" t="s">
        <v>5559</v>
      </c>
      <c r="C4044" s="321">
        <v>3814010</v>
      </c>
    </row>
    <row r="4045" spans="1:3" x14ac:dyDescent="0.25">
      <c r="A4045" s="321">
        <v>3814011</v>
      </c>
      <c r="B4045" s="320" t="s">
        <v>5560</v>
      </c>
      <c r="C4045" s="321">
        <v>3814011</v>
      </c>
    </row>
    <row r="4046" spans="1:3" x14ac:dyDescent="0.25">
      <c r="A4046" s="321">
        <v>3814012</v>
      </c>
      <c r="B4046" s="320" t="s">
        <v>5561</v>
      </c>
      <c r="C4046" s="321">
        <v>3814012</v>
      </c>
    </row>
    <row r="4047" spans="1:3" x14ac:dyDescent="0.25">
      <c r="A4047" s="321">
        <v>3814013</v>
      </c>
      <c r="B4047" s="320" t="s">
        <v>5562</v>
      </c>
      <c r="C4047" s="321">
        <v>3814013</v>
      </c>
    </row>
    <row r="4048" spans="1:3" x14ac:dyDescent="0.25">
      <c r="A4048" s="321">
        <v>3814014</v>
      </c>
      <c r="B4048" s="320" t="s">
        <v>5563</v>
      </c>
      <c r="C4048" s="321">
        <v>3814014</v>
      </c>
    </row>
    <row r="4049" spans="1:3" x14ac:dyDescent="0.25">
      <c r="A4049" s="321">
        <v>3814015</v>
      </c>
      <c r="B4049" s="320" t="s">
        <v>5564</v>
      </c>
      <c r="C4049" s="321">
        <v>3814015</v>
      </c>
    </row>
    <row r="4050" spans="1:3" x14ac:dyDescent="0.25">
      <c r="A4050" s="321">
        <v>3814016</v>
      </c>
      <c r="B4050" s="320" t="s">
        <v>5565</v>
      </c>
      <c r="C4050" s="321">
        <v>3814016</v>
      </c>
    </row>
    <row r="4051" spans="1:3" x14ac:dyDescent="0.25">
      <c r="A4051" s="321">
        <v>3814017</v>
      </c>
      <c r="B4051" s="320" t="s">
        <v>5566</v>
      </c>
      <c r="C4051" s="321">
        <v>3814017</v>
      </c>
    </row>
    <row r="4052" spans="1:3" x14ac:dyDescent="0.25">
      <c r="A4052" s="321">
        <v>3814018</v>
      </c>
      <c r="B4052" s="320" t="s">
        <v>5567</v>
      </c>
      <c r="C4052" s="321">
        <v>3814018</v>
      </c>
    </row>
    <row r="4053" spans="1:3" x14ac:dyDescent="0.25">
      <c r="A4053" s="321">
        <v>3814019</v>
      </c>
      <c r="B4053" s="320" t="s">
        <v>5568</v>
      </c>
      <c r="C4053" s="321">
        <v>3814019</v>
      </c>
    </row>
    <row r="4054" spans="1:3" x14ac:dyDescent="0.25">
      <c r="A4054" s="321">
        <v>3814020</v>
      </c>
      <c r="B4054" s="320" t="s">
        <v>5569</v>
      </c>
      <c r="C4054" s="321">
        <v>3814020</v>
      </c>
    </row>
    <row r="4055" spans="1:3" x14ac:dyDescent="0.25">
      <c r="A4055" s="321">
        <v>3814021</v>
      </c>
      <c r="B4055" s="320" t="s">
        <v>5570</v>
      </c>
      <c r="C4055" s="321">
        <v>3814021</v>
      </c>
    </row>
    <row r="4056" spans="1:3" x14ac:dyDescent="0.25">
      <c r="A4056" s="321">
        <v>3814022</v>
      </c>
      <c r="B4056" s="320" t="s">
        <v>5571</v>
      </c>
      <c r="C4056" s="321">
        <v>3814022</v>
      </c>
    </row>
    <row r="4057" spans="1:3" ht="22.5" x14ac:dyDescent="0.25">
      <c r="A4057" s="321">
        <v>3814023</v>
      </c>
      <c r="B4057" s="320" t="s">
        <v>5572</v>
      </c>
      <c r="C4057" s="321">
        <v>3814023</v>
      </c>
    </row>
    <row r="4058" spans="1:3" x14ac:dyDescent="0.25">
      <c r="A4058" s="321">
        <v>3814024</v>
      </c>
      <c r="B4058" s="320" t="s">
        <v>5573</v>
      </c>
      <c r="C4058" s="321">
        <v>3814024</v>
      </c>
    </row>
    <row r="4059" spans="1:3" ht="22.5" x14ac:dyDescent="0.25">
      <c r="A4059" s="321">
        <v>3814025</v>
      </c>
      <c r="B4059" s="320" t="s">
        <v>5574</v>
      </c>
      <c r="C4059" s="321">
        <v>3814025</v>
      </c>
    </row>
    <row r="4060" spans="1:3" x14ac:dyDescent="0.25">
      <c r="A4060" s="321">
        <v>3814026</v>
      </c>
      <c r="B4060" s="320" t="s">
        <v>5575</v>
      </c>
      <c r="C4060" s="321">
        <v>3814026</v>
      </c>
    </row>
    <row r="4061" spans="1:3" x14ac:dyDescent="0.25">
      <c r="A4061" s="321">
        <v>3814027</v>
      </c>
      <c r="B4061" s="320" t="s">
        <v>5576</v>
      </c>
      <c r="C4061" s="321">
        <v>3814027</v>
      </c>
    </row>
    <row r="4062" spans="1:3" x14ac:dyDescent="0.25">
      <c r="A4062" s="321">
        <v>3814028</v>
      </c>
      <c r="B4062" s="320" t="s">
        <v>5577</v>
      </c>
      <c r="C4062" s="321">
        <v>3814028</v>
      </c>
    </row>
    <row r="4063" spans="1:3" x14ac:dyDescent="0.25">
      <c r="A4063" s="321">
        <v>3814029</v>
      </c>
      <c r="B4063" s="320" t="s">
        <v>5578</v>
      </c>
      <c r="C4063" s="321">
        <v>3814029</v>
      </c>
    </row>
    <row r="4064" spans="1:3" x14ac:dyDescent="0.25">
      <c r="A4064" s="321">
        <v>3814030</v>
      </c>
      <c r="B4064" s="320" t="s">
        <v>5579</v>
      </c>
      <c r="C4064" s="321">
        <v>3814030</v>
      </c>
    </row>
    <row r="4065" spans="1:3" ht="22.5" x14ac:dyDescent="0.25">
      <c r="A4065" s="321">
        <v>3814031</v>
      </c>
      <c r="B4065" s="320" t="s">
        <v>5580</v>
      </c>
      <c r="C4065" s="321">
        <v>3814031</v>
      </c>
    </row>
    <row r="4066" spans="1:3" x14ac:dyDescent="0.25">
      <c r="A4066" s="321">
        <v>3814032</v>
      </c>
      <c r="B4066" s="320" t="s">
        <v>5581</v>
      </c>
      <c r="C4066" s="321">
        <v>3814032</v>
      </c>
    </row>
    <row r="4067" spans="1:3" x14ac:dyDescent="0.25">
      <c r="A4067" s="321">
        <v>3814033</v>
      </c>
      <c r="B4067" s="320" t="s">
        <v>5582</v>
      </c>
      <c r="C4067" s="321">
        <v>3814033</v>
      </c>
    </row>
    <row r="4068" spans="1:3" ht="22.5" x14ac:dyDescent="0.25">
      <c r="A4068" s="321">
        <v>3814034</v>
      </c>
      <c r="B4068" s="320" t="s">
        <v>5583</v>
      </c>
      <c r="C4068" s="321">
        <v>3814034</v>
      </c>
    </row>
    <row r="4069" spans="1:3" x14ac:dyDescent="0.25">
      <c r="A4069" s="321">
        <v>3814035</v>
      </c>
      <c r="B4069" s="320" t="s">
        <v>5584</v>
      </c>
      <c r="C4069" s="321">
        <v>3814035</v>
      </c>
    </row>
    <row r="4070" spans="1:3" x14ac:dyDescent="0.25">
      <c r="A4070" s="321">
        <v>3814036</v>
      </c>
      <c r="B4070" s="320" t="s">
        <v>5585</v>
      </c>
      <c r="C4070" s="321">
        <v>3814036</v>
      </c>
    </row>
    <row r="4071" spans="1:3" x14ac:dyDescent="0.25">
      <c r="A4071" s="321">
        <v>3814037</v>
      </c>
      <c r="B4071" s="320" t="s">
        <v>5586</v>
      </c>
      <c r="C4071" s="321">
        <v>3814037</v>
      </c>
    </row>
    <row r="4072" spans="1:3" x14ac:dyDescent="0.25">
      <c r="A4072" s="321">
        <v>3814038</v>
      </c>
      <c r="B4072" s="320" t="s">
        <v>5587</v>
      </c>
      <c r="C4072" s="321">
        <v>3814038</v>
      </c>
    </row>
    <row r="4073" spans="1:3" x14ac:dyDescent="0.25">
      <c r="A4073" s="321">
        <v>3814039</v>
      </c>
      <c r="B4073" s="320" t="s">
        <v>5588</v>
      </c>
      <c r="C4073" s="321">
        <v>3814039</v>
      </c>
    </row>
    <row r="4074" spans="1:3" x14ac:dyDescent="0.25">
      <c r="A4074" s="321">
        <v>3814040</v>
      </c>
      <c r="B4074" s="320" t="s">
        <v>5589</v>
      </c>
      <c r="C4074" s="321">
        <v>3814040</v>
      </c>
    </row>
    <row r="4075" spans="1:3" x14ac:dyDescent="0.25">
      <c r="A4075" s="321">
        <v>3814041</v>
      </c>
      <c r="B4075" s="320" t="s">
        <v>5590</v>
      </c>
      <c r="C4075" s="321">
        <v>3814041</v>
      </c>
    </row>
    <row r="4076" spans="1:3" x14ac:dyDescent="0.25">
      <c r="A4076" s="321">
        <v>3814042</v>
      </c>
      <c r="B4076" s="320" t="s">
        <v>5591</v>
      </c>
      <c r="C4076" s="321">
        <v>3814042</v>
      </c>
    </row>
    <row r="4077" spans="1:3" x14ac:dyDescent="0.25">
      <c r="A4077" s="321">
        <v>3814043</v>
      </c>
      <c r="B4077" s="320" t="s">
        <v>5592</v>
      </c>
      <c r="C4077" s="321">
        <v>3814043</v>
      </c>
    </row>
    <row r="4078" spans="1:3" x14ac:dyDescent="0.25">
      <c r="A4078" s="321">
        <v>3814044</v>
      </c>
      <c r="B4078" s="320" t="s">
        <v>5593</v>
      </c>
      <c r="C4078" s="321">
        <v>3814044</v>
      </c>
    </row>
    <row r="4079" spans="1:3" x14ac:dyDescent="0.25">
      <c r="A4079" s="321">
        <v>3814045</v>
      </c>
      <c r="B4079" s="320" t="s">
        <v>5594</v>
      </c>
      <c r="C4079" s="321">
        <v>3814045</v>
      </c>
    </row>
    <row r="4080" spans="1:3" x14ac:dyDescent="0.25">
      <c r="A4080" s="321">
        <v>3814046</v>
      </c>
      <c r="B4080" s="320" t="s">
        <v>5595</v>
      </c>
      <c r="C4080" s="321">
        <v>3814046</v>
      </c>
    </row>
    <row r="4081" spans="1:3" ht="22.5" x14ac:dyDescent="0.25">
      <c r="A4081" s="321">
        <v>3814047</v>
      </c>
      <c r="B4081" s="320" t="s">
        <v>5596</v>
      </c>
      <c r="C4081" s="321">
        <v>3814047</v>
      </c>
    </row>
    <row r="4082" spans="1:3" x14ac:dyDescent="0.25">
      <c r="A4082" s="321">
        <v>3814048</v>
      </c>
      <c r="B4082" s="320" t="s">
        <v>5597</v>
      </c>
      <c r="C4082" s="321">
        <v>3814048</v>
      </c>
    </row>
    <row r="4083" spans="1:3" x14ac:dyDescent="0.25">
      <c r="A4083" s="321">
        <v>3814049</v>
      </c>
      <c r="B4083" s="320" t="s">
        <v>5598</v>
      </c>
      <c r="C4083" s="321">
        <v>3814049</v>
      </c>
    </row>
    <row r="4084" spans="1:3" x14ac:dyDescent="0.25">
      <c r="A4084" s="321">
        <v>3814050</v>
      </c>
      <c r="B4084" s="320" t="s">
        <v>5599</v>
      </c>
      <c r="C4084" s="321">
        <v>3814050</v>
      </c>
    </row>
    <row r="4085" spans="1:3" x14ac:dyDescent="0.25">
      <c r="A4085" s="321">
        <v>3814051</v>
      </c>
      <c r="B4085" s="320" t="s">
        <v>5600</v>
      </c>
      <c r="C4085" s="321">
        <v>3814051</v>
      </c>
    </row>
    <row r="4086" spans="1:3" x14ac:dyDescent="0.25">
      <c r="A4086" s="321">
        <v>3814052</v>
      </c>
      <c r="B4086" s="320" t="s">
        <v>5601</v>
      </c>
      <c r="C4086" s="321">
        <v>3814052</v>
      </c>
    </row>
    <row r="4087" spans="1:3" x14ac:dyDescent="0.25">
      <c r="A4087" s="321">
        <v>3814053</v>
      </c>
      <c r="B4087" s="320" t="s">
        <v>5602</v>
      </c>
      <c r="C4087" s="321">
        <v>3814053</v>
      </c>
    </row>
    <row r="4088" spans="1:3" x14ac:dyDescent="0.25">
      <c r="A4088" s="321">
        <v>3814054</v>
      </c>
      <c r="B4088" s="320" t="s">
        <v>5603</v>
      </c>
      <c r="C4088" s="321">
        <v>3814054</v>
      </c>
    </row>
    <row r="4089" spans="1:3" x14ac:dyDescent="0.25">
      <c r="A4089" s="321">
        <v>3814055</v>
      </c>
      <c r="B4089" s="320" t="s">
        <v>5604</v>
      </c>
      <c r="C4089" s="321">
        <v>3814055</v>
      </c>
    </row>
    <row r="4090" spans="1:3" x14ac:dyDescent="0.25">
      <c r="A4090" s="321">
        <v>3814056</v>
      </c>
      <c r="B4090" s="320" t="s">
        <v>5605</v>
      </c>
      <c r="C4090" s="321">
        <v>3814056</v>
      </c>
    </row>
    <row r="4091" spans="1:3" x14ac:dyDescent="0.25">
      <c r="A4091" s="321">
        <v>3814057</v>
      </c>
      <c r="B4091" s="320" t="s">
        <v>5606</v>
      </c>
      <c r="C4091" s="321">
        <v>3814057</v>
      </c>
    </row>
    <row r="4092" spans="1:3" x14ac:dyDescent="0.25">
      <c r="A4092" s="321">
        <v>3814058</v>
      </c>
      <c r="B4092" s="320" t="s">
        <v>5607</v>
      </c>
      <c r="C4092" s="321">
        <v>3814058</v>
      </c>
    </row>
    <row r="4093" spans="1:3" x14ac:dyDescent="0.25">
      <c r="A4093" s="321">
        <v>3814059</v>
      </c>
      <c r="B4093" s="320" t="s">
        <v>5608</v>
      </c>
      <c r="C4093" s="321">
        <v>3814059</v>
      </c>
    </row>
    <row r="4094" spans="1:3" x14ac:dyDescent="0.25">
      <c r="A4094" s="321">
        <v>3814060</v>
      </c>
      <c r="B4094" s="320" t="s">
        <v>5609</v>
      </c>
      <c r="C4094" s="321">
        <v>3814060</v>
      </c>
    </row>
    <row r="4095" spans="1:3" x14ac:dyDescent="0.25">
      <c r="A4095" s="321">
        <v>3814061</v>
      </c>
      <c r="B4095" s="320" t="s">
        <v>5610</v>
      </c>
      <c r="C4095" s="321">
        <v>3814061</v>
      </c>
    </row>
    <row r="4096" spans="1:3" x14ac:dyDescent="0.25">
      <c r="A4096" s="321">
        <v>3814062</v>
      </c>
      <c r="B4096" s="320" t="s">
        <v>5611</v>
      </c>
      <c r="C4096" s="321">
        <v>3814062</v>
      </c>
    </row>
    <row r="4097" spans="1:3" x14ac:dyDescent="0.25">
      <c r="A4097" s="321">
        <v>3814063</v>
      </c>
      <c r="B4097" s="320" t="s">
        <v>5612</v>
      </c>
      <c r="C4097" s="321">
        <v>3814063</v>
      </c>
    </row>
    <row r="4098" spans="1:3" x14ac:dyDescent="0.25">
      <c r="A4098" s="321">
        <v>3814064</v>
      </c>
      <c r="B4098" s="320" t="s">
        <v>5613</v>
      </c>
      <c r="C4098" s="321">
        <v>3814064</v>
      </c>
    </row>
    <row r="4099" spans="1:3" x14ac:dyDescent="0.25">
      <c r="A4099" s="321">
        <v>3814065</v>
      </c>
      <c r="B4099" s="320" t="s">
        <v>5614</v>
      </c>
      <c r="C4099" s="321">
        <v>3814065</v>
      </c>
    </row>
    <row r="4100" spans="1:3" x14ac:dyDescent="0.25">
      <c r="A4100" s="321">
        <v>3814066</v>
      </c>
      <c r="B4100" s="320" t="s">
        <v>5615</v>
      </c>
      <c r="C4100" s="321">
        <v>3814066</v>
      </c>
    </row>
    <row r="4101" spans="1:3" x14ac:dyDescent="0.25">
      <c r="A4101" s="321">
        <v>3814067</v>
      </c>
      <c r="B4101" s="320" t="s">
        <v>5616</v>
      </c>
      <c r="C4101" s="321">
        <v>3814067</v>
      </c>
    </row>
    <row r="4102" spans="1:3" x14ac:dyDescent="0.25">
      <c r="A4102" s="321">
        <v>3814068</v>
      </c>
      <c r="B4102" s="320" t="s">
        <v>5617</v>
      </c>
      <c r="C4102" s="321">
        <v>3814068</v>
      </c>
    </row>
    <row r="4103" spans="1:3" x14ac:dyDescent="0.25">
      <c r="A4103" s="321">
        <v>3814082</v>
      </c>
      <c r="B4103" s="320" t="s">
        <v>5618</v>
      </c>
      <c r="C4103" s="321">
        <v>3814082</v>
      </c>
    </row>
    <row r="4104" spans="1:3" x14ac:dyDescent="0.25">
      <c r="A4104" s="321">
        <v>3814083</v>
      </c>
      <c r="B4104" s="320" t="s">
        <v>5619</v>
      </c>
      <c r="C4104" s="321">
        <v>3814083</v>
      </c>
    </row>
    <row r="4105" spans="1:3" x14ac:dyDescent="0.25">
      <c r="A4105" s="321">
        <v>3814084</v>
      </c>
      <c r="B4105" s="320" t="s">
        <v>5620</v>
      </c>
      <c r="C4105" s="321">
        <v>3814084</v>
      </c>
    </row>
    <row r="4106" spans="1:3" x14ac:dyDescent="0.25">
      <c r="A4106" s="321">
        <v>3814085</v>
      </c>
      <c r="B4106" s="320" t="s">
        <v>5621</v>
      </c>
      <c r="C4106" s="321">
        <v>3814085</v>
      </c>
    </row>
    <row r="4107" spans="1:3" x14ac:dyDescent="0.25">
      <c r="A4107" s="321">
        <v>3814086</v>
      </c>
      <c r="B4107" s="320" t="s">
        <v>5622</v>
      </c>
      <c r="C4107" s="321">
        <v>3814086</v>
      </c>
    </row>
    <row r="4108" spans="1:3" x14ac:dyDescent="0.25">
      <c r="A4108" s="321">
        <v>3814087</v>
      </c>
      <c r="B4108" s="320" t="s">
        <v>5623</v>
      </c>
      <c r="C4108" s="321">
        <v>3814087</v>
      </c>
    </row>
    <row r="4109" spans="1:3" x14ac:dyDescent="0.25">
      <c r="A4109" s="321">
        <v>3814088</v>
      </c>
      <c r="B4109" s="320" t="s">
        <v>5624</v>
      </c>
      <c r="C4109" s="321">
        <v>3814088</v>
      </c>
    </row>
    <row r="4110" spans="1:3" x14ac:dyDescent="0.25">
      <c r="A4110" s="321">
        <v>3814089</v>
      </c>
      <c r="B4110" s="320" t="s">
        <v>5625</v>
      </c>
      <c r="C4110" s="321">
        <v>3814089</v>
      </c>
    </row>
    <row r="4111" spans="1:3" x14ac:dyDescent="0.25">
      <c r="A4111" s="321">
        <v>3814090</v>
      </c>
      <c r="B4111" s="320" t="s">
        <v>5626</v>
      </c>
      <c r="C4111" s="321">
        <v>3814090</v>
      </c>
    </row>
    <row r="4112" spans="1:3" x14ac:dyDescent="0.25">
      <c r="A4112" s="321">
        <v>3814091</v>
      </c>
      <c r="B4112" s="320" t="s">
        <v>5627</v>
      </c>
      <c r="C4112" s="321">
        <v>3814091</v>
      </c>
    </row>
    <row r="4113" spans="1:3" x14ac:dyDescent="0.25">
      <c r="A4113" s="321">
        <v>3814092</v>
      </c>
      <c r="B4113" s="320" t="s">
        <v>5628</v>
      </c>
      <c r="C4113" s="321">
        <v>3814092</v>
      </c>
    </row>
    <row r="4114" spans="1:3" x14ac:dyDescent="0.25">
      <c r="A4114" s="321">
        <v>3814093</v>
      </c>
      <c r="B4114" s="320" t="s">
        <v>5629</v>
      </c>
      <c r="C4114" s="321">
        <v>3814093</v>
      </c>
    </row>
    <row r="4115" spans="1:3" x14ac:dyDescent="0.25">
      <c r="A4115" s="321">
        <v>3814094</v>
      </c>
      <c r="B4115" s="320" t="s">
        <v>5630</v>
      </c>
      <c r="C4115" s="321">
        <v>3814094</v>
      </c>
    </row>
    <row r="4116" spans="1:3" x14ac:dyDescent="0.25">
      <c r="A4116" s="321">
        <v>3814095</v>
      </c>
      <c r="B4116" s="320" t="s">
        <v>5631</v>
      </c>
      <c r="C4116" s="321">
        <v>3814095</v>
      </c>
    </row>
    <row r="4117" spans="1:3" x14ac:dyDescent="0.25">
      <c r="A4117" s="321">
        <v>3814096</v>
      </c>
      <c r="B4117" s="320" t="s">
        <v>5632</v>
      </c>
      <c r="C4117" s="321">
        <v>3814096</v>
      </c>
    </row>
    <row r="4118" spans="1:3" x14ac:dyDescent="0.25">
      <c r="A4118" s="321">
        <v>3814097</v>
      </c>
      <c r="B4118" s="320" t="s">
        <v>5633</v>
      </c>
      <c r="C4118" s="321">
        <v>3814097</v>
      </c>
    </row>
    <row r="4119" spans="1:3" x14ac:dyDescent="0.25">
      <c r="A4119" s="321">
        <v>3814098</v>
      </c>
      <c r="B4119" s="320" t="s">
        <v>5634</v>
      </c>
      <c r="C4119" s="321">
        <v>3814098</v>
      </c>
    </row>
    <row r="4120" spans="1:3" x14ac:dyDescent="0.25">
      <c r="A4120" s="321">
        <v>3814099</v>
      </c>
      <c r="B4120" s="320" t="s">
        <v>5635</v>
      </c>
      <c r="C4120" s="321">
        <v>3814099</v>
      </c>
    </row>
    <row r="4121" spans="1:3" x14ac:dyDescent="0.25">
      <c r="A4121" s="321">
        <v>3815001</v>
      </c>
      <c r="B4121" s="320" t="s">
        <v>5636</v>
      </c>
      <c r="C4121" s="321">
        <v>3815001</v>
      </c>
    </row>
    <row r="4122" spans="1:3" x14ac:dyDescent="0.25">
      <c r="A4122" s="321">
        <v>3815002</v>
      </c>
      <c r="B4122" s="320" t="s">
        <v>5637</v>
      </c>
      <c r="C4122" s="321">
        <v>3815002</v>
      </c>
    </row>
    <row r="4123" spans="1:3" x14ac:dyDescent="0.25">
      <c r="A4123" s="321">
        <v>3815003</v>
      </c>
      <c r="B4123" s="320" t="s">
        <v>5638</v>
      </c>
      <c r="C4123" s="321">
        <v>3815003</v>
      </c>
    </row>
    <row r="4124" spans="1:3" x14ac:dyDescent="0.25">
      <c r="A4124" s="321">
        <v>3815004</v>
      </c>
      <c r="B4124" s="320" t="s">
        <v>5639</v>
      </c>
      <c r="C4124" s="321">
        <v>3815004</v>
      </c>
    </row>
    <row r="4125" spans="1:3" x14ac:dyDescent="0.25">
      <c r="A4125" s="321">
        <v>3815005</v>
      </c>
      <c r="B4125" s="320" t="s">
        <v>5640</v>
      </c>
      <c r="C4125" s="321">
        <v>3815005</v>
      </c>
    </row>
    <row r="4126" spans="1:3" x14ac:dyDescent="0.25">
      <c r="A4126" s="321">
        <v>3815006</v>
      </c>
      <c r="B4126" s="320" t="s">
        <v>5641</v>
      </c>
      <c r="C4126" s="321">
        <v>3815006</v>
      </c>
    </row>
    <row r="4127" spans="1:3" x14ac:dyDescent="0.25">
      <c r="A4127" s="321">
        <v>3815007</v>
      </c>
      <c r="B4127" s="320" t="s">
        <v>5642</v>
      </c>
      <c r="C4127" s="321">
        <v>3815007</v>
      </c>
    </row>
    <row r="4128" spans="1:3" x14ac:dyDescent="0.25">
      <c r="A4128" s="321">
        <v>3815099</v>
      </c>
      <c r="B4128" s="320" t="s">
        <v>5643</v>
      </c>
      <c r="C4128" s="321">
        <v>3815099</v>
      </c>
    </row>
    <row r="4129" spans="1:3" ht="22.5" x14ac:dyDescent="0.25">
      <c r="A4129" s="321">
        <v>3816001</v>
      </c>
      <c r="B4129" s="320" t="s">
        <v>5644</v>
      </c>
      <c r="C4129" s="321">
        <v>3816001</v>
      </c>
    </row>
    <row r="4130" spans="1:3" ht="22.5" x14ac:dyDescent="0.25">
      <c r="A4130" s="321">
        <v>3816002</v>
      </c>
      <c r="B4130" s="320" t="s">
        <v>5645</v>
      </c>
      <c r="C4130" s="321">
        <v>3816002</v>
      </c>
    </row>
    <row r="4131" spans="1:3" x14ac:dyDescent="0.25">
      <c r="A4131" s="321">
        <v>3816003</v>
      </c>
      <c r="B4131" s="320" t="s">
        <v>5646</v>
      </c>
      <c r="C4131" s="321">
        <v>3816003</v>
      </c>
    </row>
    <row r="4132" spans="1:3" x14ac:dyDescent="0.25">
      <c r="A4132" s="321">
        <v>3816004</v>
      </c>
      <c r="B4132" s="320" t="s">
        <v>5647</v>
      </c>
      <c r="C4132" s="321">
        <v>3816004</v>
      </c>
    </row>
    <row r="4133" spans="1:3" x14ac:dyDescent="0.25">
      <c r="A4133" s="321">
        <v>3816005</v>
      </c>
      <c r="B4133" s="320" t="s">
        <v>5648</v>
      </c>
      <c r="C4133" s="321">
        <v>3816005</v>
      </c>
    </row>
    <row r="4134" spans="1:3" x14ac:dyDescent="0.25">
      <c r="A4134" s="321">
        <v>3816006</v>
      </c>
      <c r="B4134" s="320" t="s">
        <v>5649</v>
      </c>
      <c r="C4134" s="321">
        <v>3816006</v>
      </c>
    </row>
    <row r="4135" spans="1:3" x14ac:dyDescent="0.25">
      <c r="A4135" s="321">
        <v>3816007</v>
      </c>
      <c r="B4135" s="320" t="s">
        <v>5650</v>
      </c>
      <c r="C4135" s="321">
        <v>3816007</v>
      </c>
    </row>
    <row r="4136" spans="1:3" x14ac:dyDescent="0.25">
      <c r="A4136" s="321">
        <v>3816008</v>
      </c>
      <c r="B4136" s="320" t="s">
        <v>5651</v>
      </c>
      <c r="C4136" s="321">
        <v>3816008</v>
      </c>
    </row>
    <row r="4137" spans="1:3" x14ac:dyDescent="0.25">
      <c r="A4137" s="321">
        <v>3816098</v>
      </c>
      <c r="B4137" s="320" t="s">
        <v>5652</v>
      </c>
      <c r="C4137" s="321">
        <v>3816098</v>
      </c>
    </row>
    <row r="4138" spans="1:3" x14ac:dyDescent="0.25">
      <c r="A4138" s="321">
        <v>3816099</v>
      </c>
      <c r="B4138" s="320" t="s">
        <v>5653</v>
      </c>
      <c r="C4138" s="321">
        <v>3816099</v>
      </c>
    </row>
    <row r="4139" spans="1:3" x14ac:dyDescent="0.25">
      <c r="A4139" s="321">
        <v>38211</v>
      </c>
      <c r="B4139" s="320" t="s">
        <v>5654</v>
      </c>
      <c r="C4139" s="321">
        <v>38211</v>
      </c>
    </row>
    <row r="4140" spans="1:3" x14ac:dyDescent="0.25">
      <c r="A4140" s="321">
        <v>38212</v>
      </c>
      <c r="B4140" s="320" t="s">
        <v>5655</v>
      </c>
      <c r="C4140" s="321">
        <v>38212</v>
      </c>
    </row>
    <row r="4141" spans="1:3" x14ac:dyDescent="0.25">
      <c r="A4141" s="321">
        <v>3822001</v>
      </c>
      <c r="B4141" s="320" t="s">
        <v>5656</v>
      </c>
      <c r="C4141" s="321">
        <v>3822001</v>
      </c>
    </row>
    <row r="4142" spans="1:3" x14ac:dyDescent="0.25">
      <c r="A4142" s="321">
        <v>3822002</v>
      </c>
      <c r="B4142" s="320" t="s">
        <v>5657</v>
      </c>
      <c r="C4142" s="321">
        <v>3822002</v>
      </c>
    </row>
    <row r="4143" spans="1:3" x14ac:dyDescent="0.25">
      <c r="A4143" s="321">
        <v>3822003</v>
      </c>
      <c r="B4143" s="320" t="s">
        <v>5658</v>
      </c>
      <c r="C4143" s="321">
        <v>3822003</v>
      </c>
    </row>
    <row r="4144" spans="1:3" ht="22.5" x14ac:dyDescent="0.25">
      <c r="A4144" s="321">
        <v>3822004</v>
      </c>
      <c r="B4144" s="320" t="s">
        <v>5659</v>
      </c>
      <c r="C4144" s="321">
        <v>3822004</v>
      </c>
    </row>
    <row r="4145" spans="1:3" x14ac:dyDescent="0.25">
      <c r="A4145" s="321">
        <v>3822099</v>
      </c>
      <c r="B4145" s="320" t="s">
        <v>5660</v>
      </c>
      <c r="C4145" s="321">
        <v>3822099</v>
      </c>
    </row>
    <row r="4146" spans="1:3" x14ac:dyDescent="0.25">
      <c r="A4146" s="321">
        <v>3823001</v>
      </c>
      <c r="B4146" s="320" t="s">
        <v>5661</v>
      </c>
      <c r="C4146" s="321">
        <v>3823001</v>
      </c>
    </row>
    <row r="4147" spans="1:3" x14ac:dyDescent="0.25">
      <c r="A4147" s="321">
        <v>3824001</v>
      </c>
      <c r="B4147" s="320" t="s">
        <v>5662</v>
      </c>
      <c r="C4147" s="321">
        <v>3824001</v>
      </c>
    </row>
    <row r="4148" spans="1:3" x14ac:dyDescent="0.25">
      <c r="A4148" s="321">
        <v>3824002</v>
      </c>
      <c r="B4148" s="320" t="s">
        <v>5663</v>
      </c>
      <c r="C4148" s="321">
        <v>3824002</v>
      </c>
    </row>
    <row r="4149" spans="1:3" x14ac:dyDescent="0.25">
      <c r="A4149" s="321">
        <v>3824003</v>
      </c>
      <c r="B4149" s="320" t="s">
        <v>5664</v>
      </c>
      <c r="C4149" s="321">
        <v>3824003</v>
      </c>
    </row>
    <row r="4150" spans="1:3" ht="22.5" x14ac:dyDescent="0.25">
      <c r="A4150" s="321">
        <v>3824004</v>
      </c>
      <c r="B4150" s="320" t="s">
        <v>5665</v>
      </c>
      <c r="C4150" s="321">
        <v>3824004</v>
      </c>
    </row>
    <row r="4151" spans="1:3" x14ac:dyDescent="0.25">
      <c r="A4151" s="321">
        <v>3824005</v>
      </c>
      <c r="B4151" s="320" t="s">
        <v>5666</v>
      </c>
      <c r="C4151" s="321">
        <v>3824005</v>
      </c>
    </row>
    <row r="4152" spans="1:3" x14ac:dyDescent="0.25">
      <c r="A4152" s="321">
        <v>3824006</v>
      </c>
      <c r="B4152" s="320" t="s">
        <v>5667</v>
      </c>
      <c r="C4152" s="321">
        <v>3824006</v>
      </c>
    </row>
    <row r="4153" spans="1:3" x14ac:dyDescent="0.25">
      <c r="A4153" s="321">
        <v>3824007</v>
      </c>
      <c r="B4153" s="320" t="s">
        <v>5668</v>
      </c>
      <c r="C4153" s="321">
        <v>3824007</v>
      </c>
    </row>
    <row r="4154" spans="1:3" x14ac:dyDescent="0.25">
      <c r="A4154" s="321">
        <v>3824008</v>
      </c>
      <c r="B4154" s="320" t="s">
        <v>5669</v>
      </c>
      <c r="C4154" s="321">
        <v>3824008</v>
      </c>
    </row>
    <row r="4155" spans="1:3" x14ac:dyDescent="0.25">
      <c r="A4155" s="321">
        <v>3824009</v>
      </c>
      <c r="B4155" s="320" t="s">
        <v>5670</v>
      </c>
      <c r="C4155" s="321">
        <v>3824009</v>
      </c>
    </row>
    <row r="4156" spans="1:3" x14ac:dyDescent="0.25">
      <c r="A4156" s="321">
        <v>3824010</v>
      </c>
      <c r="B4156" s="320" t="s">
        <v>5671</v>
      </c>
      <c r="C4156" s="321">
        <v>3824010</v>
      </c>
    </row>
    <row r="4157" spans="1:3" x14ac:dyDescent="0.25">
      <c r="A4157" s="321">
        <v>3824011</v>
      </c>
      <c r="B4157" s="320" t="s">
        <v>5672</v>
      </c>
      <c r="C4157" s="321">
        <v>3824011</v>
      </c>
    </row>
    <row r="4158" spans="1:3" x14ac:dyDescent="0.25">
      <c r="A4158" s="321">
        <v>3824099</v>
      </c>
      <c r="B4158" s="320" t="s">
        <v>5673</v>
      </c>
      <c r="C4158" s="321">
        <v>3824099</v>
      </c>
    </row>
    <row r="4159" spans="1:3" x14ac:dyDescent="0.25">
      <c r="A4159" s="321">
        <v>3825001</v>
      </c>
      <c r="B4159" s="320" t="s">
        <v>5674</v>
      </c>
      <c r="C4159" s="321">
        <v>3825001</v>
      </c>
    </row>
    <row r="4160" spans="1:3" x14ac:dyDescent="0.25">
      <c r="A4160" s="321">
        <v>3831001</v>
      </c>
      <c r="B4160" s="320" t="s">
        <v>5675</v>
      </c>
      <c r="C4160" s="321">
        <v>3831001</v>
      </c>
    </row>
    <row r="4161" spans="1:3" x14ac:dyDescent="0.25">
      <c r="A4161" s="321">
        <v>3832001</v>
      </c>
      <c r="B4161" s="320" t="s">
        <v>5676</v>
      </c>
      <c r="C4161" s="321">
        <v>3832001</v>
      </c>
    </row>
    <row r="4162" spans="1:3" x14ac:dyDescent="0.25">
      <c r="A4162" s="321">
        <v>3832002</v>
      </c>
      <c r="B4162" s="320" t="s">
        <v>5677</v>
      </c>
      <c r="C4162" s="321">
        <v>3832002</v>
      </c>
    </row>
    <row r="4163" spans="1:3" x14ac:dyDescent="0.25">
      <c r="A4163" s="321">
        <v>3832003</v>
      </c>
      <c r="B4163" s="320" t="s">
        <v>5678</v>
      </c>
      <c r="C4163" s="321">
        <v>3832003</v>
      </c>
    </row>
    <row r="4164" spans="1:3" x14ac:dyDescent="0.25">
      <c r="A4164" s="321">
        <v>3832004</v>
      </c>
      <c r="B4164" s="320" t="s">
        <v>5679</v>
      </c>
      <c r="C4164" s="321">
        <v>3832004</v>
      </c>
    </row>
    <row r="4165" spans="1:3" x14ac:dyDescent="0.25">
      <c r="A4165" s="321">
        <v>3832005</v>
      </c>
      <c r="B4165" s="320" t="s">
        <v>5680</v>
      </c>
      <c r="C4165" s="321">
        <v>3832005</v>
      </c>
    </row>
    <row r="4166" spans="1:3" x14ac:dyDescent="0.25">
      <c r="A4166" s="321">
        <v>3832006</v>
      </c>
      <c r="B4166" s="320" t="s">
        <v>5681</v>
      </c>
      <c r="C4166" s="321">
        <v>3832006</v>
      </c>
    </row>
    <row r="4167" spans="1:3" x14ac:dyDescent="0.25">
      <c r="A4167" s="321">
        <v>3833001</v>
      </c>
      <c r="B4167" s="320" t="s">
        <v>5682</v>
      </c>
      <c r="C4167" s="321">
        <v>3833001</v>
      </c>
    </row>
    <row r="4168" spans="1:3" x14ac:dyDescent="0.25">
      <c r="A4168" s="321">
        <v>3833002</v>
      </c>
      <c r="B4168" s="320" t="s">
        <v>5683</v>
      </c>
      <c r="C4168" s="321">
        <v>3833002</v>
      </c>
    </row>
    <row r="4169" spans="1:3" x14ac:dyDescent="0.25">
      <c r="A4169" s="321">
        <v>3833099</v>
      </c>
      <c r="B4169" s="320" t="s">
        <v>5684</v>
      </c>
      <c r="C4169" s="321">
        <v>3833099</v>
      </c>
    </row>
    <row r="4170" spans="1:3" ht="22.5" x14ac:dyDescent="0.25">
      <c r="A4170" s="321">
        <v>38340</v>
      </c>
      <c r="B4170" s="320" t="s">
        <v>5685</v>
      </c>
      <c r="C4170" s="321">
        <v>38340</v>
      </c>
    </row>
    <row r="4171" spans="1:3" x14ac:dyDescent="0.25">
      <c r="A4171" s="321">
        <v>3835001</v>
      </c>
      <c r="B4171" s="320" t="s">
        <v>5686</v>
      </c>
      <c r="C4171" s="321">
        <v>3835001</v>
      </c>
    </row>
    <row r="4172" spans="1:3" x14ac:dyDescent="0.25">
      <c r="A4172" s="321">
        <v>3835002</v>
      </c>
      <c r="B4172" s="320" t="s">
        <v>5687</v>
      </c>
      <c r="C4172" s="321">
        <v>3835002</v>
      </c>
    </row>
    <row r="4173" spans="1:3" x14ac:dyDescent="0.25">
      <c r="A4173" s="321">
        <v>3835003</v>
      </c>
      <c r="B4173" s="320" t="s">
        <v>5688</v>
      </c>
      <c r="C4173" s="321">
        <v>3835003</v>
      </c>
    </row>
    <row r="4174" spans="1:3" x14ac:dyDescent="0.25">
      <c r="A4174" s="321">
        <v>3835004</v>
      </c>
      <c r="B4174" s="320" t="s">
        <v>5689</v>
      </c>
      <c r="C4174" s="321">
        <v>3835004</v>
      </c>
    </row>
    <row r="4175" spans="1:3" x14ac:dyDescent="0.25">
      <c r="A4175" s="321">
        <v>3835005</v>
      </c>
      <c r="B4175" s="320" t="s">
        <v>5690</v>
      </c>
      <c r="C4175" s="321">
        <v>3835005</v>
      </c>
    </row>
    <row r="4176" spans="1:3" x14ac:dyDescent="0.25">
      <c r="A4176" s="321">
        <v>3835098</v>
      </c>
      <c r="B4176" s="320" t="s">
        <v>5691</v>
      </c>
      <c r="C4176" s="321">
        <v>3835098</v>
      </c>
    </row>
    <row r="4177" spans="1:3" x14ac:dyDescent="0.25">
      <c r="A4177" s="321">
        <v>3835099</v>
      </c>
      <c r="B4177" s="320" t="s">
        <v>5692</v>
      </c>
      <c r="C4177" s="321">
        <v>3835099</v>
      </c>
    </row>
    <row r="4178" spans="1:3" x14ac:dyDescent="0.25">
      <c r="A4178" s="321">
        <v>3836001</v>
      </c>
      <c r="B4178" s="320" t="s">
        <v>5693</v>
      </c>
      <c r="C4178" s="321">
        <v>3836001</v>
      </c>
    </row>
    <row r="4179" spans="1:3" x14ac:dyDescent="0.25">
      <c r="A4179" s="321">
        <v>3836002</v>
      </c>
      <c r="B4179" s="320" t="s">
        <v>5694</v>
      </c>
      <c r="C4179" s="321">
        <v>3836002</v>
      </c>
    </row>
    <row r="4180" spans="1:3" x14ac:dyDescent="0.25">
      <c r="A4180" s="321">
        <v>3841001</v>
      </c>
      <c r="B4180" s="320" t="s">
        <v>5695</v>
      </c>
      <c r="C4180" s="321">
        <v>3841001</v>
      </c>
    </row>
    <row r="4181" spans="1:3" x14ac:dyDescent="0.25">
      <c r="A4181" s="321">
        <v>3842001</v>
      </c>
      <c r="B4181" s="320" t="s">
        <v>5696</v>
      </c>
      <c r="C4181" s="321">
        <v>3842001</v>
      </c>
    </row>
    <row r="4182" spans="1:3" x14ac:dyDescent="0.25">
      <c r="A4182" s="321">
        <v>3842002</v>
      </c>
      <c r="B4182" s="320" t="s">
        <v>5697</v>
      </c>
      <c r="C4182" s="321">
        <v>3842002</v>
      </c>
    </row>
    <row r="4183" spans="1:3" x14ac:dyDescent="0.25">
      <c r="A4183" s="321">
        <v>3842003</v>
      </c>
      <c r="B4183" s="320" t="s">
        <v>5698</v>
      </c>
      <c r="C4183" s="321">
        <v>3842003</v>
      </c>
    </row>
    <row r="4184" spans="1:3" x14ac:dyDescent="0.25">
      <c r="A4184" s="321">
        <v>3843001</v>
      </c>
      <c r="B4184" s="320" t="s">
        <v>5699</v>
      </c>
      <c r="C4184" s="321">
        <v>3843001</v>
      </c>
    </row>
    <row r="4185" spans="1:3" x14ac:dyDescent="0.25">
      <c r="A4185" s="321">
        <v>3843002</v>
      </c>
      <c r="B4185" s="320" t="s">
        <v>5700</v>
      </c>
      <c r="C4185" s="321">
        <v>3843002</v>
      </c>
    </row>
    <row r="4186" spans="1:3" x14ac:dyDescent="0.25">
      <c r="A4186" s="321">
        <v>3843003</v>
      </c>
      <c r="B4186" s="320" t="s">
        <v>5701</v>
      </c>
      <c r="C4186" s="321">
        <v>3843003</v>
      </c>
    </row>
    <row r="4187" spans="1:3" x14ac:dyDescent="0.25">
      <c r="A4187" s="321">
        <v>3843004</v>
      </c>
      <c r="B4187" s="320" t="s">
        <v>5702</v>
      </c>
      <c r="C4187" s="321">
        <v>3843004</v>
      </c>
    </row>
    <row r="4188" spans="1:3" x14ac:dyDescent="0.25">
      <c r="A4188" s="321">
        <v>3843005</v>
      </c>
      <c r="B4188" s="320" t="s">
        <v>5703</v>
      </c>
      <c r="C4188" s="321">
        <v>3843005</v>
      </c>
    </row>
    <row r="4189" spans="1:3" x14ac:dyDescent="0.25">
      <c r="A4189" s="321">
        <v>3843006</v>
      </c>
      <c r="B4189" s="320" t="s">
        <v>5704</v>
      </c>
      <c r="C4189" s="321">
        <v>3843006</v>
      </c>
    </row>
    <row r="4190" spans="1:3" x14ac:dyDescent="0.25">
      <c r="A4190" s="321">
        <v>3843007</v>
      </c>
      <c r="B4190" s="320" t="s">
        <v>5705</v>
      </c>
      <c r="C4190" s="321">
        <v>3843007</v>
      </c>
    </row>
    <row r="4191" spans="1:3" x14ac:dyDescent="0.25">
      <c r="A4191" s="321">
        <v>3843097</v>
      </c>
      <c r="B4191" s="320" t="s">
        <v>5706</v>
      </c>
      <c r="C4191" s="321">
        <v>3843097</v>
      </c>
    </row>
    <row r="4192" spans="1:3" x14ac:dyDescent="0.25">
      <c r="A4192" s="321">
        <v>3843098</v>
      </c>
      <c r="B4192" s="320" t="s">
        <v>5707</v>
      </c>
      <c r="C4192" s="321">
        <v>3843098</v>
      </c>
    </row>
    <row r="4193" spans="1:3" x14ac:dyDescent="0.25">
      <c r="A4193" s="321">
        <v>3843099</v>
      </c>
      <c r="B4193" s="320" t="s">
        <v>5708</v>
      </c>
      <c r="C4193" s="321">
        <v>3843099</v>
      </c>
    </row>
    <row r="4194" spans="1:3" x14ac:dyDescent="0.25">
      <c r="A4194" s="321">
        <v>3844001</v>
      </c>
      <c r="B4194" s="320" t="s">
        <v>5709</v>
      </c>
      <c r="C4194" s="321">
        <v>3844001</v>
      </c>
    </row>
    <row r="4195" spans="1:3" x14ac:dyDescent="0.25">
      <c r="A4195" s="321">
        <v>3844002</v>
      </c>
      <c r="B4195" s="320" t="s">
        <v>5710</v>
      </c>
      <c r="C4195" s="321">
        <v>3844002</v>
      </c>
    </row>
    <row r="4196" spans="1:3" x14ac:dyDescent="0.25">
      <c r="A4196" s="321">
        <v>3844003</v>
      </c>
      <c r="B4196" s="320" t="s">
        <v>5711</v>
      </c>
      <c r="C4196" s="321">
        <v>3844003</v>
      </c>
    </row>
    <row r="4197" spans="1:3" x14ac:dyDescent="0.25">
      <c r="A4197" s="321">
        <v>3844004</v>
      </c>
      <c r="B4197" s="320" t="s">
        <v>5712</v>
      </c>
      <c r="C4197" s="321">
        <v>3844004</v>
      </c>
    </row>
    <row r="4198" spans="1:3" x14ac:dyDescent="0.25">
      <c r="A4198" s="321">
        <v>3844005</v>
      </c>
      <c r="B4198" s="320" t="s">
        <v>5713</v>
      </c>
      <c r="C4198" s="321">
        <v>3844005</v>
      </c>
    </row>
    <row r="4199" spans="1:3" x14ac:dyDescent="0.25">
      <c r="A4199" s="321">
        <v>3844006</v>
      </c>
      <c r="B4199" s="320" t="s">
        <v>5714</v>
      </c>
      <c r="C4199" s="321">
        <v>3844006</v>
      </c>
    </row>
    <row r="4200" spans="1:3" x14ac:dyDescent="0.25">
      <c r="A4200" s="321">
        <v>3844007</v>
      </c>
      <c r="B4200" s="320" t="s">
        <v>5715</v>
      </c>
      <c r="C4200" s="321">
        <v>3844007</v>
      </c>
    </row>
    <row r="4201" spans="1:3" x14ac:dyDescent="0.25">
      <c r="A4201" s="321">
        <v>3844008</v>
      </c>
      <c r="B4201" s="320" t="s">
        <v>5716</v>
      </c>
      <c r="C4201" s="321">
        <v>3844008</v>
      </c>
    </row>
    <row r="4202" spans="1:3" x14ac:dyDescent="0.25">
      <c r="A4202" s="321">
        <v>3844009</v>
      </c>
      <c r="B4202" s="320" t="s">
        <v>5717</v>
      </c>
      <c r="C4202" s="321">
        <v>3844009</v>
      </c>
    </row>
    <row r="4203" spans="1:3" x14ac:dyDescent="0.25">
      <c r="A4203" s="321">
        <v>3844010</v>
      </c>
      <c r="B4203" s="320" t="s">
        <v>5718</v>
      </c>
      <c r="C4203" s="321">
        <v>3844010</v>
      </c>
    </row>
    <row r="4204" spans="1:3" x14ac:dyDescent="0.25">
      <c r="A4204" s="321">
        <v>3844011</v>
      </c>
      <c r="B4204" s="320" t="s">
        <v>5719</v>
      </c>
      <c r="C4204" s="321">
        <v>3844011</v>
      </c>
    </row>
    <row r="4205" spans="1:3" x14ac:dyDescent="0.25">
      <c r="A4205" s="321">
        <v>3844012</v>
      </c>
      <c r="B4205" s="320" t="s">
        <v>5720</v>
      </c>
      <c r="C4205" s="321">
        <v>3844012</v>
      </c>
    </row>
    <row r="4206" spans="1:3" x14ac:dyDescent="0.25">
      <c r="A4206" s="321">
        <v>3844013</v>
      </c>
      <c r="B4206" s="320" t="s">
        <v>5721</v>
      </c>
      <c r="C4206" s="321">
        <v>3844013</v>
      </c>
    </row>
    <row r="4207" spans="1:3" x14ac:dyDescent="0.25">
      <c r="A4207" s="321">
        <v>3844014</v>
      </c>
      <c r="B4207" s="320" t="s">
        <v>5722</v>
      </c>
      <c r="C4207" s="321">
        <v>3844014</v>
      </c>
    </row>
    <row r="4208" spans="1:3" x14ac:dyDescent="0.25">
      <c r="A4208" s="321">
        <v>3844015</v>
      </c>
      <c r="B4208" s="320" t="s">
        <v>5723</v>
      </c>
      <c r="C4208" s="321">
        <v>3844015</v>
      </c>
    </row>
    <row r="4209" spans="1:3" ht="22.5" x14ac:dyDescent="0.25">
      <c r="A4209" s="321">
        <v>3844016</v>
      </c>
      <c r="B4209" s="320" t="s">
        <v>5724</v>
      </c>
      <c r="C4209" s="321">
        <v>3844016</v>
      </c>
    </row>
    <row r="4210" spans="1:3" x14ac:dyDescent="0.25">
      <c r="A4210" s="321">
        <v>3844017</v>
      </c>
      <c r="B4210" s="320" t="s">
        <v>5725</v>
      </c>
      <c r="C4210" s="321">
        <v>3844017</v>
      </c>
    </row>
    <row r="4211" spans="1:3" x14ac:dyDescent="0.25">
      <c r="A4211" s="321">
        <v>3844018</v>
      </c>
      <c r="B4211" s="320" t="s">
        <v>5726</v>
      </c>
      <c r="C4211" s="321">
        <v>3844018</v>
      </c>
    </row>
    <row r="4212" spans="1:3" ht="22.5" x14ac:dyDescent="0.25">
      <c r="A4212" s="321">
        <v>3844019</v>
      </c>
      <c r="B4212" s="320" t="s">
        <v>5727</v>
      </c>
      <c r="C4212" s="321">
        <v>3844019</v>
      </c>
    </row>
    <row r="4213" spans="1:3" x14ac:dyDescent="0.25">
      <c r="A4213" s="321">
        <v>3844020</v>
      </c>
      <c r="B4213" s="320" t="s">
        <v>5728</v>
      </c>
      <c r="C4213" s="321">
        <v>3844020</v>
      </c>
    </row>
    <row r="4214" spans="1:3" x14ac:dyDescent="0.25">
      <c r="A4214" s="321">
        <v>3844021</v>
      </c>
      <c r="B4214" s="320" t="s">
        <v>5729</v>
      </c>
      <c r="C4214" s="321">
        <v>3844021</v>
      </c>
    </row>
    <row r="4215" spans="1:3" x14ac:dyDescent="0.25">
      <c r="A4215" s="321">
        <v>3844022</v>
      </c>
      <c r="B4215" s="320" t="s">
        <v>5730</v>
      </c>
      <c r="C4215" s="321">
        <v>3844022</v>
      </c>
    </row>
    <row r="4216" spans="1:3" x14ac:dyDescent="0.25">
      <c r="A4216" s="321">
        <v>3844023</v>
      </c>
      <c r="B4216" s="320" t="s">
        <v>5731</v>
      </c>
      <c r="C4216" s="321">
        <v>3844023</v>
      </c>
    </row>
    <row r="4217" spans="1:3" x14ac:dyDescent="0.25">
      <c r="A4217" s="321">
        <v>3844024</v>
      </c>
      <c r="B4217" s="320" t="s">
        <v>5732</v>
      </c>
      <c r="C4217" s="321">
        <v>3844024</v>
      </c>
    </row>
    <row r="4218" spans="1:3" x14ac:dyDescent="0.25">
      <c r="A4218" s="321">
        <v>3844097</v>
      </c>
      <c r="B4218" s="320" t="s">
        <v>5733</v>
      </c>
      <c r="C4218" s="321">
        <v>3844097</v>
      </c>
    </row>
    <row r="4219" spans="1:3" x14ac:dyDescent="0.25">
      <c r="A4219" s="321">
        <v>3844098</v>
      </c>
      <c r="B4219" s="320" t="s">
        <v>5734</v>
      </c>
      <c r="C4219" s="321">
        <v>3844098</v>
      </c>
    </row>
    <row r="4220" spans="1:3" x14ac:dyDescent="0.25">
      <c r="A4220" s="321">
        <v>3844099</v>
      </c>
      <c r="B4220" s="320" t="s">
        <v>5735</v>
      </c>
      <c r="C4220" s="321">
        <v>3844099</v>
      </c>
    </row>
    <row r="4221" spans="1:3" x14ac:dyDescent="0.25">
      <c r="A4221" s="321">
        <v>3845001</v>
      </c>
      <c r="B4221" s="320" t="s">
        <v>5736</v>
      </c>
      <c r="C4221" s="321">
        <v>3845001</v>
      </c>
    </row>
    <row r="4222" spans="1:3" x14ac:dyDescent="0.25">
      <c r="A4222" s="321">
        <v>3845002</v>
      </c>
      <c r="B4222" s="320" t="s">
        <v>5737</v>
      </c>
      <c r="C4222" s="321">
        <v>3845002</v>
      </c>
    </row>
    <row r="4223" spans="1:3" x14ac:dyDescent="0.25">
      <c r="A4223" s="321">
        <v>3845099</v>
      </c>
      <c r="B4223" s="320" t="s">
        <v>5738</v>
      </c>
      <c r="C4223" s="321">
        <v>3845099</v>
      </c>
    </row>
    <row r="4224" spans="1:3" x14ac:dyDescent="0.25">
      <c r="A4224" s="321">
        <v>3851001</v>
      </c>
      <c r="B4224" s="320" t="s">
        <v>5739</v>
      </c>
      <c r="C4224" s="321">
        <v>3851001</v>
      </c>
    </row>
    <row r="4225" spans="1:3" x14ac:dyDescent="0.25">
      <c r="A4225" s="321">
        <v>3851002</v>
      </c>
      <c r="B4225" s="320" t="s">
        <v>5740</v>
      </c>
      <c r="C4225" s="321">
        <v>3851002</v>
      </c>
    </row>
    <row r="4226" spans="1:3" x14ac:dyDescent="0.25">
      <c r="A4226" s="321">
        <v>3851003</v>
      </c>
      <c r="B4226" s="320" t="s">
        <v>5741</v>
      </c>
      <c r="C4226" s="321">
        <v>3851003</v>
      </c>
    </row>
    <row r="4227" spans="1:3" x14ac:dyDescent="0.25">
      <c r="A4227" s="321">
        <v>3851004</v>
      </c>
      <c r="B4227" s="320" t="s">
        <v>5742</v>
      </c>
      <c r="C4227" s="321">
        <v>3851004</v>
      </c>
    </row>
    <row r="4228" spans="1:3" x14ac:dyDescent="0.25">
      <c r="A4228" s="321">
        <v>3852001</v>
      </c>
      <c r="B4228" s="320" t="s">
        <v>5743</v>
      </c>
      <c r="C4228" s="321">
        <v>3852001</v>
      </c>
    </row>
    <row r="4229" spans="1:3" x14ac:dyDescent="0.25">
      <c r="A4229" s="321">
        <v>3852002</v>
      </c>
      <c r="B4229" s="320" t="s">
        <v>5744</v>
      </c>
      <c r="C4229" s="321">
        <v>3852002</v>
      </c>
    </row>
    <row r="4230" spans="1:3" x14ac:dyDescent="0.25">
      <c r="A4230" s="321">
        <v>3852003</v>
      </c>
      <c r="B4230" s="320" t="s">
        <v>5745</v>
      </c>
      <c r="C4230" s="321">
        <v>3852003</v>
      </c>
    </row>
    <row r="4231" spans="1:3" x14ac:dyDescent="0.25">
      <c r="A4231" s="321">
        <v>3853001</v>
      </c>
      <c r="B4231" s="320" t="s">
        <v>5746</v>
      </c>
      <c r="C4231" s="321">
        <v>3853001</v>
      </c>
    </row>
    <row r="4232" spans="1:3" x14ac:dyDescent="0.25">
      <c r="A4232" s="321">
        <v>3853002</v>
      </c>
      <c r="B4232" s="320" t="s">
        <v>5747</v>
      </c>
      <c r="C4232" s="321">
        <v>3853002</v>
      </c>
    </row>
    <row r="4233" spans="1:3" x14ac:dyDescent="0.25">
      <c r="A4233" s="321">
        <v>3853099</v>
      </c>
      <c r="B4233" s="320" t="s">
        <v>5748</v>
      </c>
      <c r="C4233" s="321">
        <v>3853099</v>
      </c>
    </row>
    <row r="4234" spans="1:3" ht="45" x14ac:dyDescent="0.25">
      <c r="A4234" s="321">
        <v>38540</v>
      </c>
      <c r="B4234" s="320" t="s">
        <v>5749</v>
      </c>
      <c r="C4234" s="321">
        <v>38540</v>
      </c>
    </row>
    <row r="4235" spans="1:3" x14ac:dyDescent="0.25">
      <c r="A4235" s="321">
        <v>3855001</v>
      </c>
      <c r="B4235" s="320" t="s">
        <v>5750</v>
      </c>
      <c r="C4235" s="321">
        <v>3855001</v>
      </c>
    </row>
    <row r="4236" spans="1:3" x14ac:dyDescent="0.25">
      <c r="A4236" s="321">
        <v>3856001</v>
      </c>
      <c r="B4236" s="320" t="s">
        <v>5751</v>
      </c>
      <c r="C4236" s="321">
        <v>3856001</v>
      </c>
    </row>
    <row r="4237" spans="1:3" x14ac:dyDescent="0.25">
      <c r="A4237" s="321">
        <v>3856002</v>
      </c>
      <c r="B4237" s="320" t="s">
        <v>5752</v>
      </c>
      <c r="C4237" s="321">
        <v>3856002</v>
      </c>
    </row>
    <row r="4238" spans="1:3" x14ac:dyDescent="0.25">
      <c r="A4238" s="321">
        <v>3856003</v>
      </c>
      <c r="B4238" s="320" t="s">
        <v>5753</v>
      </c>
      <c r="C4238" s="321">
        <v>3856003</v>
      </c>
    </row>
    <row r="4239" spans="1:3" x14ac:dyDescent="0.25">
      <c r="A4239" s="321">
        <v>3856004</v>
      </c>
      <c r="B4239" s="320" t="s">
        <v>5754</v>
      </c>
      <c r="C4239" s="321">
        <v>3856004</v>
      </c>
    </row>
    <row r="4240" spans="1:3" x14ac:dyDescent="0.25">
      <c r="A4240" s="321">
        <v>3856005</v>
      </c>
      <c r="B4240" s="320" t="s">
        <v>5755</v>
      </c>
      <c r="C4240" s="321">
        <v>3856005</v>
      </c>
    </row>
    <row r="4241" spans="1:3" x14ac:dyDescent="0.25">
      <c r="A4241" s="321">
        <v>3856006</v>
      </c>
      <c r="B4241" s="320" t="s">
        <v>5756</v>
      </c>
      <c r="C4241" s="321">
        <v>3856006</v>
      </c>
    </row>
    <row r="4242" spans="1:3" x14ac:dyDescent="0.25">
      <c r="A4242" s="321">
        <v>3856007</v>
      </c>
      <c r="B4242" s="320" t="s">
        <v>5757</v>
      </c>
      <c r="C4242" s="321">
        <v>3856007</v>
      </c>
    </row>
    <row r="4243" spans="1:3" x14ac:dyDescent="0.25">
      <c r="A4243" s="321">
        <v>3856008</v>
      </c>
      <c r="B4243" s="320" t="s">
        <v>5758</v>
      </c>
      <c r="C4243" s="321">
        <v>3856008</v>
      </c>
    </row>
    <row r="4244" spans="1:3" x14ac:dyDescent="0.25">
      <c r="A4244" s="321">
        <v>3856009</v>
      </c>
      <c r="B4244" s="320" t="s">
        <v>5759</v>
      </c>
      <c r="C4244" s="321">
        <v>3856009</v>
      </c>
    </row>
    <row r="4245" spans="1:3" x14ac:dyDescent="0.25">
      <c r="A4245" s="321">
        <v>3857001</v>
      </c>
      <c r="B4245" s="320" t="s">
        <v>5760</v>
      </c>
      <c r="C4245" s="321">
        <v>3857001</v>
      </c>
    </row>
    <row r="4246" spans="1:3" x14ac:dyDescent="0.25">
      <c r="A4246" s="321">
        <v>38581</v>
      </c>
      <c r="B4246" s="320" t="s">
        <v>5761</v>
      </c>
      <c r="C4246" s="321">
        <v>38581</v>
      </c>
    </row>
    <row r="4247" spans="1:3" x14ac:dyDescent="0.25">
      <c r="A4247" s="321">
        <v>38582</v>
      </c>
      <c r="B4247" s="320" t="s">
        <v>5762</v>
      </c>
      <c r="C4247" s="321">
        <v>38582</v>
      </c>
    </row>
    <row r="4248" spans="1:3" x14ac:dyDescent="0.25">
      <c r="A4248" s="321">
        <v>3859001</v>
      </c>
      <c r="B4248" s="320" t="s">
        <v>5763</v>
      </c>
      <c r="C4248" s="321">
        <v>3859001</v>
      </c>
    </row>
    <row r="4249" spans="1:3" x14ac:dyDescent="0.25">
      <c r="A4249" s="321">
        <v>3859002</v>
      </c>
      <c r="B4249" s="320" t="s">
        <v>5764</v>
      </c>
      <c r="C4249" s="321">
        <v>3859002</v>
      </c>
    </row>
    <row r="4250" spans="1:3" x14ac:dyDescent="0.25">
      <c r="A4250" s="321">
        <v>3859003</v>
      </c>
      <c r="B4250" s="320" t="s">
        <v>5765</v>
      </c>
      <c r="C4250" s="321">
        <v>3859003</v>
      </c>
    </row>
    <row r="4251" spans="1:3" x14ac:dyDescent="0.25">
      <c r="A4251" s="321">
        <v>3859004</v>
      </c>
      <c r="B4251" s="320" t="s">
        <v>5766</v>
      </c>
      <c r="C4251" s="321">
        <v>3859004</v>
      </c>
    </row>
    <row r="4252" spans="1:3" x14ac:dyDescent="0.25">
      <c r="A4252" s="321">
        <v>3859005</v>
      </c>
      <c r="B4252" s="320" t="s">
        <v>5767</v>
      </c>
      <c r="C4252" s="321">
        <v>3859005</v>
      </c>
    </row>
    <row r="4253" spans="1:3" x14ac:dyDescent="0.25">
      <c r="A4253" s="321">
        <v>3859006</v>
      </c>
      <c r="B4253" s="320" t="s">
        <v>5768</v>
      </c>
      <c r="C4253" s="321">
        <v>3859006</v>
      </c>
    </row>
    <row r="4254" spans="1:3" x14ac:dyDescent="0.25">
      <c r="A4254" s="321">
        <v>3859007</v>
      </c>
      <c r="B4254" s="320" t="s">
        <v>5769</v>
      </c>
      <c r="C4254" s="321">
        <v>3859007</v>
      </c>
    </row>
    <row r="4255" spans="1:3" x14ac:dyDescent="0.25">
      <c r="A4255" s="321">
        <v>3859008</v>
      </c>
      <c r="B4255" s="320" t="s">
        <v>5770</v>
      </c>
      <c r="C4255" s="321">
        <v>3859008</v>
      </c>
    </row>
    <row r="4256" spans="1:3" x14ac:dyDescent="0.25">
      <c r="A4256" s="321">
        <v>3859009</v>
      </c>
      <c r="B4256" s="320" t="s">
        <v>5771</v>
      </c>
      <c r="C4256" s="321">
        <v>3859009</v>
      </c>
    </row>
    <row r="4257" spans="1:3" ht="22.5" x14ac:dyDescent="0.25">
      <c r="A4257" s="321">
        <v>3859010</v>
      </c>
      <c r="B4257" s="320" t="s">
        <v>5772</v>
      </c>
      <c r="C4257" s="321">
        <v>3859010</v>
      </c>
    </row>
    <row r="4258" spans="1:3" x14ac:dyDescent="0.25">
      <c r="A4258" s="321">
        <v>3859011</v>
      </c>
      <c r="B4258" s="320" t="s">
        <v>5773</v>
      </c>
      <c r="C4258" s="321">
        <v>3859011</v>
      </c>
    </row>
    <row r="4259" spans="1:3" x14ac:dyDescent="0.25">
      <c r="A4259" s="321">
        <v>3859012</v>
      </c>
      <c r="B4259" s="320" t="s">
        <v>5774</v>
      </c>
      <c r="C4259" s="321">
        <v>3859012</v>
      </c>
    </row>
    <row r="4260" spans="1:3" x14ac:dyDescent="0.25">
      <c r="A4260" s="321">
        <v>3859099</v>
      </c>
      <c r="B4260" s="320" t="s">
        <v>5775</v>
      </c>
      <c r="C4260" s="321">
        <v>3859099</v>
      </c>
    </row>
    <row r="4261" spans="1:3" x14ac:dyDescent="0.25">
      <c r="A4261" s="321">
        <v>3860001</v>
      </c>
      <c r="B4261" s="320" t="s">
        <v>5776</v>
      </c>
      <c r="C4261" s="321">
        <v>3860001</v>
      </c>
    </row>
    <row r="4262" spans="1:3" x14ac:dyDescent="0.25">
      <c r="A4262" s="321">
        <v>3860002</v>
      </c>
      <c r="B4262" s="320" t="s">
        <v>5777</v>
      </c>
      <c r="C4262" s="321">
        <v>3860002</v>
      </c>
    </row>
    <row r="4263" spans="1:3" x14ac:dyDescent="0.25">
      <c r="A4263" s="321">
        <v>3870101</v>
      </c>
      <c r="B4263" s="320" t="s">
        <v>5778</v>
      </c>
      <c r="C4263" s="321">
        <v>3870101</v>
      </c>
    </row>
    <row r="4264" spans="1:3" x14ac:dyDescent="0.25">
      <c r="A4264" s="321">
        <v>3870201</v>
      </c>
      <c r="B4264" s="320" t="s">
        <v>5779</v>
      </c>
      <c r="C4264" s="321">
        <v>3870201</v>
      </c>
    </row>
    <row r="4265" spans="1:3" x14ac:dyDescent="0.25">
      <c r="A4265" s="321">
        <v>3870202</v>
      </c>
      <c r="B4265" s="320" t="s">
        <v>5780</v>
      </c>
      <c r="C4265" s="321">
        <v>3870202</v>
      </c>
    </row>
    <row r="4266" spans="1:3" x14ac:dyDescent="0.25">
      <c r="A4266" s="321">
        <v>3870203</v>
      </c>
      <c r="B4266" s="320" t="s">
        <v>5781</v>
      </c>
      <c r="C4266" s="321">
        <v>3870203</v>
      </c>
    </row>
    <row r="4267" spans="1:3" x14ac:dyDescent="0.25">
      <c r="A4267" s="321">
        <v>38703</v>
      </c>
      <c r="B4267" s="320" t="s">
        <v>5782</v>
      </c>
      <c r="C4267" s="321">
        <v>38703</v>
      </c>
    </row>
    <row r="4268" spans="1:3" ht="22.5" x14ac:dyDescent="0.25">
      <c r="A4268" s="321">
        <v>3870401</v>
      </c>
      <c r="B4268" s="320" t="s">
        <v>5783</v>
      </c>
      <c r="C4268" s="321">
        <v>3870401</v>
      </c>
    </row>
    <row r="4269" spans="1:3" x14ac:dyDescent="0.25">
      <c r="A4269" s="321">
        <v>3891101</v>
      </c>
      <c r="B4269" s="320" t="s">
        <v>5784</v>
      </c>
      <c r="C4269" s="321">
        <v>3891101</v>
      </c>
    </row>
    <row r="4270" spans="1:3" x14ac:dyDescent="0.25">
      <c r="A4270" s="321">
        <v>3891102</v>
      </c>
      <c r="B4270" s="320" t="s">
        <v>5785</v>
      </c>
      <c r="C4270" s="321">
        <v>3891102</v>
      </c>
    </row>
    <row r="4271" spans="1:3" x14ac:dyDescent="0.25">
      <c r="A4271" s="321">
        <v>3891103</v>
      </c>
      <c r="B4271" s="320" t="s">
        <v>5786</v>
      </c>
      <c r="C4271" s="321">
        <v>3891103</v>
      </c>
    </row>
    <row r="4272" spans="1:3" x14ac:dyDescent="0.25">
      <c r="A4272" s="321">
        <v>3891104</v>
      </c>
      <c r="B4272" s="320" t="s">
        <v>5787</v>
      </c>
      <c r="C4272" s="321">
        <v>3891104</v>
      </c>
    </row>
    <row r="4273" spans="1:3" x14ac:dyDescent="0.25">
      <c r="A4273" s="321">
        <v>3891105</v>
      </c>
      <c r="B4273" s="320" t="s">
        <v>5788</v>
      </c>
      <c r="C4273" s="321">
        <v>3891105</v>
      </c>
    </row>
    <row r="4274" spans="1:3" x14ac:dyDescent="0.25">
      <c r="A4274" s="321">
        <v>3891106</v>
      </c>
      <c r="B4274" s="320" t="s">
        <v>5789</v>
      </c>
      <c r="C4274" s="321">
        <v>3891106</v>
      </c>
    </row>
    <row r="4275" spans="1:3" x14ac:dyDescent="0.25">
      <c r="A4275" s="321">
        <v>3891107</v>
      </c>
      <c r="B4275" s="320" t="s">
        <v>5790</v>
      </c>
      <c r="C4275" s="321">
        <v>3891107</v>
      </c>
    </row>
    <row r="4276" spans="1:3" x14ac:dyDescent="0.25">
      <c r="A4276" s="321">
        <v>3891108</v>
      </c>
      <c r="B4276" s="320" t="s">
        <v>5791</v>
      </c>
      <c r="C4276" s="321">
        <v>3891108</v>
      </c>
    </row>
    <row r="4277" spans="1:3" x14ac:dyDescent="0.25">
      <c r="A4277" s="321">
        <v>3891109</v>
      </c>
      <c r="B4277" s="320" t="s">
        <v>5792</v>
      </c>
      <c r="C4277" s="321">
        <v>3891109</v>
      </c>
    </row>
    <row r="4278" spans="1:3" x14ac:dyDescent="0.25">
      <c r="A4278" s="321">
        <v>3891110</v>
      </c>
      <c r="B4278" s="320" t="s">
        <v>5793</v>
      </c>
      <c r="C4278" s="321">
        <v>3891110</v>
      </c>
    </row>
    <row r="4279" spans="1:3" ht="22.5" x14ac:dyDescent="0.25">
      <c r="A4279" s="321">
        <v>3891111</v>
      </c>
      <c r="B4279" s="320" t="s">
        <v>5794</v>
      </c>
      <c r="C4279" s="321">
        <v>3891111</v>
      </c>
    </row>
    <row r="4280" spans="1:3" x14ac:dyDescent="0.25">
      <c r="A4280" s="321">
        <v>3891112</v>
      </c>
      <c r="B4280" s="320" t="s">
        <v>5795</v>
      </c>
      <c r="C4280" s="321">
        <v>3891112</v>
      </c>
    </row>
    <row r="4281" spans="1:3" x14ac:dyDescent="0.25">
      <c r="A4281" s="321">
        <v>3891113</v>
      </c>
      <c r="B4281" s="320" t="s">
        <v>5796</v>
      </c>
      <c r="C4281" s="321">
        <v>3891113</v>
      </c>
    </row>
    <row r="4282" spans="1:3" x14ac:dyDescent="0.25">
      <c r="A4282" s="321">
        <v>3891114</v>
      </c>
      <c r="B4282" s="320" t="s">
        <v>5797</v>
      </c>
      <c r="C4282" s="321">
        <v>3891114</v>
      </c>
    </row>
    <row r="4283" spans="1:3" x14ac:dyDescent="0.25">
      <c r="A4283" s="321">
        <v>3891115</v>
      </c>
      <c r="B4283" s="320" t="s">
        <v>5798</v>
      </c>
      <c r="C4283" s="321">
        <v>3891115</v>
      </c>
    </row>
    <row r="4284" spans="1:3" x14ac:dyDescent="0.25">
      <c r="A4284" s="321">
        <v>3891116</v>
      </c>
      <c r="B4284" s="320" t="s">
        <v>5799</v>
      </c>
      <c r="C4284" s="321">
        <v>3891116</v>
      </c>
    </row>
    <row r="4285" spans="1:3" ht="22.5" x14ac:dyDescent="0.25">
      <c r="A4285" s="321">
        <v>3891117</v>
      </c>
      <c r="B4285" s="320" t="s">
        <v>5800</v>
      </c>
      <c r="C4285" s="321">
        <v>3891117</v>
      </c>
    </row>
    <row r="4286" spans="1:3" x14ac:dyDescent="0.25">
      <c r="A4286" s="321">
        <v>3891118</v>
      </c>
      <c r="B4286" s="320" t="s">
        <v>5801</v>
      </c>
      <c r="C4286" s="321">
        <v>3891118</v>
      </c>
    </row>
    <row r="4287" spans="1:3" x14ac:dyDescent="0.25">
      <c r="A4287" s="321">
        <v>3891201</v>
      </c>
      <c r="B4287" s="320" t="s">
        <v>5802</v>
      </c>
      <c r="C4287" s="321">
        <v>3891201</v>
      </c>
    </row>
    <row r="4288" spans="1:3" x14ac:dyDescent="0.25">
      <c r="A4288" s="321">
        <v>3891202</v>
      </c>
      <c r="B4288" s="320" t="s">
        <v>5803</v>
      </c>
      <c r="C4288" s="321">
        <v>3891202</v>
      </c>
    </row>
    <row r="4289" spans="1:3" x14ac:dyDescent="0.25">
      <c r="A4289" s="321">
        <v>3891203</v>
      </c>
      <c r="B4289" s="320" t="s">
        <v>5804</v>
      </c>
      <c r="C4289" s="321">
        <v>3891203</v>
      </c>
    </row>
    <row r="4290" spans="1:3" x14ac:dyDescent="0.25">
      <c r="A4290" s="321">
        <v>3891204</v>
      </c>
      <c r="B4290" s="320" t="s">
        <v>5805</v>
      </c>
      <c r="C4290" s="321">
        <v>3891204</v>
      </c>
    </row>
    <row r="4291" spans="1:3" x14ac:dyDescent="0.25">
      <c r="A4291" s="321">
        <v>3891205</v>
      </c>
      <c r="B4291" s="320" t="s">
        <v>5806</v>
      </c>
      <c r="C4291" s="321">
        <v>3891205</v>
      </c>
    </row>
    <row r="4292" spans="1:3" x14ac:dyDescent="0.25">
      <c r="A4292" s="321">
        <v>3891206</v>
      </c>
      <c r="B4292" s="320" t="s">
        <v>5807</v>
      </c>
      <c r="C4292" s="321">
        <v>3891206</v>
      </c>
    </row>
    <row r="4293" spans="1:3" x14ac:dyDescent="0.25">
      <c r="A4293" s="321">
        <v>3891207</v>
      </c>
      <c r="B4293" s="320" t="s">
        <v>5808</v>
      </c>
      <c r="C4293" s="321">
        <v>3891207</v>
      </c>
    </row>
    <row r="4294" spans="1:3" x14ac:dyDescent="0.25">
      <c r="A4294" s="321">
        <v>3892101</v>
      </c>
      <c r="B4294" s="320" t="s">
        <v>5809</v>
      </c>
      <c r="C4294" s="321">
        <v>3892101</v>
      </c>
    </row>
    <row r="4295" spans="1:3" x14ac:dyDescent="0.25">
      <c r="A4295" s="321">
        <v>3892102</v>
      </c>
      <c r="B4295" s="320" t="s">
        <v>5810</v>
      </c>
      <c r="C4295" s="321">
        <v>3892102</v>
      </c>
    </row>
    <row r="4296" spans="1:3" x14ac:dyDescent="0.25">
      <c r="A4296" s="321">
        <v>3892103</v>
      </c>
      <c r="B4296" s="320" t="s">
        <v>5811</v>
      </c>
      <c r="C4296" s="321">
        <v>3892103</v>
      </c>
    </row>
    <row r="4297" spans="1:3" x14ac:dyDescent="0.25">
      <c r="A4297" s="321">
        <v>3892104</v>
      </c>
      <c r="B4297" s="320" t="s">
        <v>5812</v>
      </c>
      <c r="C4297" s="321">
        <v>3892104</v>
      </c>
    </row>
    <row r="4298" spans="1:3" x14ac:dyDescent="0.25">
      <c r="A4298" s="321">
        <v>3892105</v>
      </c>
      <c r="B4298" s="320" t="s">
        <v>5813</v>
      </c>
      <c r="C4298" s="321">
        <v>3892105</v>
      </c>
    </row>
    <row r="4299" spans="1:3" x14ac:dyDescent="0.25">
      <c r="A4299" s="321">
        <v>3892201</v>
      </c>
      <c r="B4299" s="320" t="s">
        <v>5814</v>
      </c>
      <c r="C4299" s="321">
        <v>3892201</v>
      </c>
    </row>
    <row r="4300" spans="1:3" x14ac:dyDescent="0.25">
      <c r="A4300" s="321">
        <v>3892202</v>
      </c>
      <c r="B4300" s="320" t="s">
        <v>5815</v>
      </c>
      <c r="C4300" s="321">
        <v>3892202</v>
      </c>
    </row>
    <row r="4301" spans="1:3" x14ac:dyDescent="0.25">
      <c r="A4301" s="321">
        <v>3892301</v>
      </c>
      <c r="B4301" s="320" t="s">
        <v>5816</v>
      </c>
      <c r="C4301" s="321">
        <v>3892301</v>
      </c>
    </row>
    <row r="4302" spans="1:3" x14ac:dyDescent="0.25">
      <c r="A4302" s="321">
        <v>3892302</v>
      </c>
      <c r="B4302" s="320" t="s">
        <v>5817</v>
      </c>
      <c r="C4302" s="321">
        <v>3892302</v>
      </c>
    </row>
    <row r="4303" spans="1:3" x14ac:dyDescent="0.25">
      <c r="A4303" s="321">
        <v>3892303</v>
      </c>
      <c r="B4303" s="320" t="s">
        <v>5818</v>
      </c>
      <c r="C4303" s="321">
        <v>3892303</v>
      </c>
    </row>
    <row r="4304" spans="1:3" x14ac:dyDescent="0.25">
      <c r="A4304" s="321">
        <v>3892304</v>
      </c>
      <c r="B4304" s="320" t="s">
        <v>5819</v>
      </c>
      <c r="C4304" s="321">
        <v>3892304</v>
      </c>
    </row>
    <row r="4305" spans="1:3" x14ac:dyDescent="0.25">
      <c r="A4305" s="321">
        <v>3892305</v>
      </c>
      <c r="B4305" s="320" t="s">
        <v>5820</v>
      </c>
      <c r="C4305" s="321">
        <v>3892305</v>
      </c>
    </row>
    <row r="4306" spans="1:3" x14ac:dyDescent="0.25">
      <c r="A4306" s="321">
        <v>3892306</v>
      </c>
      <c r="B4306" s="320" t="s">
        <v>5821</v>
      </c>
      <c r="C4306" s="321">
        <v>3892306</v>
      </c>
    </row>
    <row r="4307" spans="1:3" x14ac:dyDescent="0.25">
      <c r="A4307" s="321">
        <v>3892307</v>
      </c>
      <c r="B4307" s="320" t="s">
        <v>5822</v>
      </c>
      <c r="C4307" s="321">
        <v>3892307</v>
      </c>
    </row>
    <row r="4308" spans="1:3" x14ac:dyDescent="0.25">
      <c r="A4308" s="321">
        <v>3892308</v>
      </c>
      <c r="B4308" s="320" t="s">
        <v>5823</v>
      </c>
      <c r="C4308" s="321">
        <v>3892308</v>
      </c>
    </row>
    <row r="4309" spans="1:3" x14ac:dyDescent="0.25">
      <c r="A4309" s="321">
        <v>3892401</v>
      </c>
      <c r="B4309" s="320" t="s">
        <v>5824</v>
      </c>
      <c r="C4309" s="321">
        <v>3892401</v>
      </c>
    </row>
    <row r="4310" spans="1:3" x14ac:dyDescent="0.25">
      <c r="A4310" s="321">
        <v>3892402</v>
      </c>
      <c r="B4310" s="320" t="s">
        <v>5825</v>
      </c>
      <c r="C4310" s="321">
        <v>3892402</v>
      </c>
    </row>
    <row r="4311" spans="1:3" x14ac:dyDescent="0.25">
      <c r="A4311" s="321">
        <v>3892403</v>
      </c>
      <c r="B4311" s="320" t="s">
        <v>5826</v>
      </c>
      <c r="C4311" s="321">
        <v>3892403</v>
      </c>
    </row>
    <row r="4312" spans="1:3" ht="22.5" x14ac:dyDescent="0.25">
      <c r="A4312" s="321">
        <v>3892404</v>
      </c>
      <c r="B4312" s="320" t="s">
        <v>5827</v>
      </c>
      <c r="C4312" s="321">
        <v>3892404</v>
      </c>
    </row>
    <row r="4313" spans="1:3" x14ac:dyDescent="0.25">
      <c r="A4313" s="321">
        <v>38925</v>
      </c>
      <c r="B4313" s="320" t="s">
        <v>5828</v>
      </c>
      <c r="C4313" s="321">
        <v>38925</v>
      </c>
    </row>
    <row r="4314" spans="1:3" x14ac:dyDescent="0.25">
      <c r="A4314" s="321">
        <v>3893001</v>
      </c>
      <c r="B4314" s="320" t="s">
        <v>5829</v>
      </c>
      <c r="C4314" s="321">
        <v>3893001</v>
      </c>
    </row>
    <row r="4315" spans="1:3" ht="22.5" x14ac:dyDescent="0.25">
      <c r="A4315" s="321">
        <v>38941</v>
      </c>
      <c r="B4315" s="320" t="s">
        <v>5830</v>
      </c>
      <c r="C4315" s="321">
        <v>38941</v>
      </c>
    </row>
    <row r="4316" spans="1:3" ht="22.5" x14ac:dyDescent="0.25">
      <c r="A4316" s="321">
        <v>38942</v>
      </c>
      <c r="B4316" s="320" t="s">
        <v>5831</v>
      </c>
      <c r="C4316" s="321">
        <v>38942</v>
      </c>
    </row>
    <row r="4317" spans="1:3" ht="33.75" x14ac:dyDescent="0.25">
      <c r="A4317" s="321">
        <v>38950</v>
      </c>
      <c r="B4317" s="320" t="s">
        <v>5832</v>
      </c>
      <c r="C4317" s="321">
        <v>38950</v>
      </c>
    </row>
    <row r="4318" spans="1:3" x14ac:dyDescent="0.25">
      <c r="A4318" s="321">
        <v>3896101</v>
      </c>
      <c r="B4318" s="320" t="s">
        <v>5833</v>
      </c>
      <c r="C4318" s="321">
        <v>3896101</v>
      </c>
    </row>
    <row r="4319" spans="1:3" ht="33.75" x14ac:dyDescent="0.25">
      <c r="A4319" s="321">
        <v>38962</v>
      </c>
      <c r="B4319" s="320" t="s">
        <v>5834</v>
      </c>
      <c r="C4319" s="321">
        <v>38962</v>
      </c>
    </row>
    <row r="4320" spans="1:3" ht="33.75" x14ac:dyDescent="0.25">
      <c r="A4320" s="321">
        <v>38963</v>
      </c>
      <c r="B4320" s="320" t="s">
        <v>5835</v>
      </c>
      <c r="C4320" s="321">
        <v>38963</v>
      </c>
    </row>
    <row r="4321" spans="1:3" ht="22.5" x14ac:dyDescent="0.25">
      <c r="A4321" s="321">
        <v>38971</v>
      </c>
      <c r="B4321" s="320" t="s">
        <v>5836</v>
      </c>
      <c r="C4321" s="321">
        <v>38971</v>
      </c>
    </row>
    <row r="4322" spans="1:3" x14ac:dyDescent="0.25">
      <c r="A4322" s="321">
        <v>3897201</v>
      </c>
      <c r="B4322" s="320" t="s">
        <v>5837</v>
      </c>
      <c r="C4322" s="321">
        <v>3897201</v>
      </c>
    </row>
    <row r="4323" spans="1:3" x14ac:dyDescent="0.25">
      <c r="A4323" s="321">
        <v>3897202</v>
      </c>
      <c r="B4323" s="320" t="s">
        <v>5838</v>
      </c>
      <c r="C4323" s="321">
        <v>3897202</v>
      </c>
    </row>
    <row r="4324" spans="1:3" x14ac:dyDescent="0.25">
      <c r="A4324" s="321">
        <v>3897203</v>
      </c>
      <c r="B4324" s="320" t="s">
        <v>5839</v>
      </c>
      <c r="C4324" s="321">
        <v>3897203</v>
      </c>
    </row>
    <row r="4325" spans="1:3" x14ac:dyDescent="0.25">
      <c r="A4325" s="321">
        <v>3899101</v>
      </c>
      <c r="B4325" s="320" t="s">
        <v>5840</v>
      </c>
      <c r="C4325" s="321">
        <v>3899101</v>
      </c>
    </row>
    <row r="4326" spans="1:3" x14ac:dyDescent="0.25">
      <c r="A4326" s="321">
        <v>3899102</v>
      </c>
      <c r="B4326" s="320" t="s">
        <v>5841</v>
      </c>
      <c r="C4326" s="321">
        <v>3899102</v>
      </c>
    </row>
    <row r="4327" spans="1:3" x14ac:dyDescent="0.25">
      <c r="A4327" s="321">
        <v>3899103</v>
      </c>
      <c r="B4327" s="320" t="s">
        <v>5842</v>
      </c>
      <c r="C4327" s="321">
        <v>3899103</v>
      </c>
    </row>
    <row r="4328" spans="1:3" x14ac:dyDescent="0.25">
      <c r="A4328" s="321">
        <v>3899104</v>
      </c>
      <c r="B4328" s="320" t="s">
        <v>5843</v>
      </c>
      <c r="C4328" s="321">
        <v>3899104</v>
      </c>
    </row>
    <row r="4329" spans="1:3" x14ac:dyDescent="0.25">
      <c r="A4329" s="321">
        <v>3899105</v>
      </c>
      <c r="B4329" s="320" t="s">
        <v>5844</v>
      </c>
      <c r="C4329" s="321">
        <v>3899105</v>
      </c>
    </row>
    <row r="4330" spans="1:3" x14ac:dyDescent="0.25">
      <c r="A4330" s="321">
        <v>3899106</v>
      </c>
      <c r="B4330" s="320" t="s">
        <v>5845</v>
      </c>
      <c r="C4330" s="321">
        <v>3899106</v>
      </c>
    </row>
    <row r="4331" spans="1:3" ht="22.5" x14ac:dyDescent="0.25">
      <c r="A4331" s="321">
        <v>3899107</v>
      </c>
      <c r="B4331" s="320" t="s">
        <v>5846</v>
      </c>
      <c r="C4331" s="321">
        <v>3899107</v>
      </c>
    </row>
    <row r="4332" spans="1:3" x14ac:dyDescent="0.25">
      <c r="A4332" s="321">
        <v>3899199</v>
      </c>
      <c r="B4332" s="320" t="s">
        <v>5847</v>
      </c>
      <c r="C4332" s="321">
        <v>3899199</v>
      </c>
    </row>
    <row r="4333" spans="1:3" x14ac:dyDescent="0.25">
      <c r="A4333" s="321">
        <v>3899201</v>
      </c>
      <c r="B4333" s="320" t="s">
        <v>5848</v>
      </c>
      <c r="C4333" s="321">
        <v>3899201</v>
      </c>
    </row>
    <row r="4334" spans="1:3" x14ac:dyDescent="0.25">
      <c r="A4334" s="321">
        <v>3899202</v>
      </c>
      <c r="B4334" s="320" t="s">
        <v>5849</v>
      </c>
      <c r="C4334" s="321">
        <v>3899202</v>
      </c>
    </row>
    <row r="4335" spans="1:3" x14ac:dyDescent="0.25">
      <c r="A4335" s="321">
        <v>3899203</v>
      </c>
      <c r="B4335" s="320" t="s">
        <v>5850</v>
      </c>
      <c r="C4335" s="321">
        <v>3899203</v>
      </c>
    </row>
    <row r="4336" spans="1:3" ht="22.5" x14ac:dyDescent="0.25">
      <c r="A4336" s="321">
        <v>3899204</v>
      </c>
      <c r="B4336" s="320" t="s">
        <v>5851</v>
      </c>
      <c r="C4336" s="321">
        <v>3899204</v>
      </c>
    </row>
    <row r="4337" spans="1:3" x14ac:dyDescent="0.25">
      <c r="A4337" s="321">
        <v>3899205</v>
      </c>
      <c r="B4337" s="320" t="s">
        <v>5852</v>
      </c>
      <c r="C4337" s="321">
        <v>3899205</v>
      </c>
    </row>
    <row r="4338" spans="1:3" x14ac:dyDescent="0.25">
      <c r="A4338" s="321">
        <v>3899301</v>
      </c>
      <c r="B4338" s="320" t="s">
        <v>5853</v>
      </c>
      <c r="C4338" s="321">
        <v>3899301</v>
      </c>
    </row>
    <row r="4339" spans="1:3" x14ac:dyDescent="0.25">
      <c r="A4339" s="321">
        <v>3899302</v>
      </c>
      <c r="B4339" s="320" t="s">
        <v>5854</v>
      </c>
      <c r="C4339" s="321">
        <v>3899302</v>
      </c>
    </row>
    <row r="4340" spans="1:3" x14ac:dyDescent="0.25">
      <c r="A4340" s="321">
        <v>3899303</v>
      </c>
      <c r="B4340" s="320" t="s">
        <v>5855</v>
      </c>
      <c r="C4340" s="321">
        <v>3899303</v>
      </c>
    </row>
    <row r="4341" spans="1:3" x14ac:dyDescent="0.25">
      <c r="A4341" s="321">
        <v>3899304</v>
      </c>
      <c r="B4341" s="320" t="s">
        <v>5856</v>
      </c>
      <c r="C4341" s="321">
        <v>3899304</v>
      </c>
    </row>
    <row r="4342" spans="1:3" x14ac:dyDescent="0.25">
      <c r="A4342" s="321">
        <v>3899305</v>
      </c>
      <c r="B4342" s="320" t="s">
        <v>5857</v>
      </c>
      <c r="C4342" s="321">
        <v>3899305</v>
      </c>
    </row>
    <row r="4343" spans="1:3" x14ac:dyDescent="0.25">
      <c r="A4343" s="321">
        <v>3899306</v>
      </c>
      <c r="B4343" s="320" t="s">
        <v>5858</v>
      </c>
      <c r="C4343" s="321">
        <v>3899306</v>
      </c>
    </row>
    <row r="4344" spans="1:3" x14ac:dyDescent="0.25">
      <c r="A4344" s="321">
        <v>3899307</v>
      </c>
      <c r="B4344" s="320" t="s">
        <v>5859</v>
      </c>
      <c r="C4344" s="321">
        <v>3899307</v>
      </c>
    </row>
    <row r="4345" spans="1:3" x14ac:dyDescent="0.25">
      <c r="A4345" s="321">
        <v>3899308</v>
      </c>
      <c r="B4345" s="320" t="s">
        <v>5860</v>
      </c>
      <c r="C4345" s="321">
        <v>3899308</v>
      </c>
    </row>
    <row r="4346" spans="1:3" x14ac:dyDescent="0.25">
      <c r="A4346" s="321">
        <v>3899309</v>
      </c>
      <c r="B4346" s="320" t="s">
        <v>5861</v>
      </c>
      <c r="C4346" s="321">
        <v>3899309</v>
      </c>
    </row>
    <row r="4347" spans="1:3" x14ac:dyDescent="0.25">
      <c r="A4347" s="321">
        <v>3899310</v>
      </c>
      <c r="B4347" s="320" t="s">
        <v>5862</v>
      </c>
      <c r="C4347" s="321">
        <v>3899310</v>
      </c>
    </row>
    <row r="4348" spans="1:3" x14ac:dyDescent="0.25">
      <c r="A4348" s="321">
        <v>3899311</v>
      </c>
      <c r="B4348" s="320" t="s">
        <v>5863</v>
      </c>
      <c r="C4348" s="321">
        <v>3899311</v>
      </c>
    </row>
    <row r="4349" spans="1:3" x14ac:dyDescent="0.25">
      <c r="A4349" s="321">
        <v>3899312</v>
      </c>
      <c r="B4349" s="320" t="s">
        <v>5864</v>
      </c>
      <c r="C4349" s="321">
        <v>3899312</v>
      </c>
    </row>
    <row r="4350" spans="1:3" x14ac:dyDescent="0.25">
      <c r="A4350" s="321">
        <v>3899313</v>
      </c>
      <c r="B4350" s="320" t="s">
        <v>5865</v>
      </c>
      <c r="C4350" s="321">
        <v>3899313</v>
      </c>
    </row>
    <row r="4351" spans="1:3" x14ac:dyDescent="0.25">
      <c r="A4351" s="321">
        <v>3899314</v>
      </c>
      <c r="B4351" s="320" t="s">
        <v>5866</v>
      </c>
      <c r="C4351" s="321">
        <v>3899314</v>
      </c>
    </row>
    <row r="4352" spans="1:3" x14ac:dyDescent="0.25">
      <c r="A4352" s="321">
        <v>3899315</v>
      </c>
      <c r="B4352" s="320" t="s">
        <v>5867</v>
      </c>
      <c r="C4352" s="321">
        <v>3899315</v>
      </c>
    </row>
    <row r="4353" spans="1:3" x14ac:dyDescent="0.25">
      <c r="A4353" s="321">
        <v>3899316</v>
      </c>
      <c r="B4353" s="320" t="s">
        <v>5868</v>
      </c>
      <c r="C4353" s="321">
        <v>3899316</v>
      </c>
    </row>
    <row r="4354" spans="1:3" x14ac:dyDescent="0.25">
      <c r="A4354" s="321">
        <v>3899317</v>
      </c>
      <c r="B4354" s="320" t="s">
        <v>5869</v>
      </c>
      <c r="C4354" s="321">
        <v>3899317</v>
      </c>
    </row>
    <row r="4355" spans="1:3" x14ac:dyDescent="0.25">
      <c r="A4355" s="321">
        <v>3899318</v>
      </c>
      <c r="B4355" s="320" t="s">
        <v>5870</v>
      </c>
      <c r="C4355" s="321">
        <v>3899318</v>
      </c>
    </row>
    <row r="4356" spans="1:3" x14ac:dyDescent="0.25">
      <c r="A4356" s="321">
        <v>3899319</v>
      </c>
      <c r="B4356" s="320" t="s">
        <v>5871</v>
      </c>
      <c r="C4356" s="321">
        <v>3899319</v>
      </c>
    </row>
    <row r="4357" spans="1:3" x14ac:dyDescent="0.25">
      <c r="A4357" s="321">
        <v>3899399</v>
      </c>
      <c r="B4357" s="320" t="s">
        <v>5872</v>
      </c>
      <c r="C4357" s="321">
        <v>3899399</v>
      </c>
    </row>
    <row r="4358" spans="1:3" x14ac:dyDescent="0.25">
      <c r="A4358" s="321">
        <v>3899401</v>
      </c>
      <c r="B4358" s="320" t="s">
        <v>5873</v>
      </c>
      <c r="C4358" s="321">
        <v>3899401</v>
      </c>
    </row>
    <row r="4359" spans="1:3" x14ac:dyDescent="0.25">
      <c r="A4359" s="321">
        <v>3899402</v>
      </c>
      <c r="B4359" s="320" t="s">
        <v>5874</v>
      </c>
      <c r="C4359" s="321">
        <v>3899402</v>
      </c>
    </row>
    <row r="4360" spans="1:3" x14ac:dyDescent="0.25">
      <c r="A4360" s="321">
        <v>3899403</v>
      </c>
      <c r="B4360" s="320" t="s">
        <v>5875</v>
      </c>
      <c r="C4360" s="321">
        <v>3899403</v>
      </c>
    </row>
    <row r="4361" spans="1:3" x14ac:dyDescent="0.25">
      <c r="A4361" s="321">
        <v>3899404</v>
      </c>
      <c r="B4361" s="320" t="s">
        <v>5876</v>
      </c>
      <c r="C4361" s="321">
        <v>3899404</v>
      </c>
    </row>
    <row r="4362" spans="1:3" x14ac:dyDescent="0.25">
      <c r="A4362" s="321">
        <v>3899405</v>
      </c>
      <c r="B4362" s="320" t="s">
        <v>5877</v>
      </c>
      <c r="C4362" s="321">
        <v>3899405</v>
      </c>
    </row>
    <row r="4363" spans="1:3" x14ac:dyDescent="0.25">
      <c r="A4363" s="321">
        <v>3899406</v>
      </c>
      <c r="B4363" s="320" t="s">
        <v>5878</v>
      </c>
      <c r="C4363" s="321">
        <v>3899406</v>
      </c>
    </row>
    <row r="4364" spans="1:3" x14ac:dyDescent="0.25">
      <c r="A4364" s="321">
        <v>3899407</v>
      </c>
      <c r="B4364" s="320" t="s">
        <v>5879</v>
      </c>
      <c r="C4364" s="321">
        <v>3899407</v>
      </c>
    </row>
    <row r="4365" spans="1:3" x14ac:dyDescent="0.25">
      <c r="A4365" s="321">
        <v>3899408</v>
      </c>
      <c r="B4365" s="320" t="s">
        <v>5880</v>
      </c>
      <c r="C4365" s="321">
        <v>3899408</v>
      </c>
    </row>
    <row r="4366" spans="1:3" ht="33.75" x14ac:dyDescent="0.25">
      <c r="A4366" s="321">
        <v>38995</v>
      </c>
      <c r="B4366" s="320" t="s">
        <v>5881</v>
      </c>
      <c r="C4366" s="321">
        <v>38995</v>
      </c>
    </row>
    <row r="4367" spans="1:3" ht="22.5" x14ac:dyDescent="0.25">
      <c r="A4367" s="321">
        <v>38996</v>
      </c>
      <c r="B4367" s="320" t="s">
        <v>5882</v>
      </c>
      <c r="C4367" s="321">
        <v>38996</v>
      </c>
    </row>
    <row r="4368" spans="1:3" x14ac:dyDescent="0.25">
      <c r="A4368" s="321">
        <v>3899701</v>
      </c>
      <c r="B4368" s="320" t="s">
        <v>5883</v>
      </c>
      <c r="C4368" s="321">
        <v>3899701</v>
      </c>
    </row>
    <row r="4369" spans="1:3" x14ac:dyDescent="0.25">
      <c r="A4369" s="321">
        <v>3899702</v>
      </c>
      <c r="B4369" s="320" t="s">
        <v>5884</v>
      </c>
      <c r="C4369" s="321">
        <v>3899702</v>
      </c>
    </row>
    <row r="4370" spans="1:3" x14ac:dyDescent="0.25">
      <c r="A4370" s="321">
        <v>3899703</v>
      </c>
      <c r="B4370" s="320" t="s">
        <v>5885</v>
      </c>
      <c r="C4370" s="321">
        <v>3899703</v>
      </c>
    </row>
    <row r="4371" spans="1:3" x14ac:dyDescent="0.25">
      <c r="A4371" s="321">
        <v>3899704</v>
      </c>
      <c r="B4371" s="320" t="s">
        <v>5886</v>
      </c>
      <c r="C4371" s="321">
        <v>3899704</v>
      </c>
    </row>
    <row r="4372" spans="1:3" x14ac:dyDescent="0.25">
      <c r="A4372" s="321">
        <v>3899705</v>
      </c>
      <c r="B4372" s="320" t="s">
        <v>5887</v>
      </c>
      <c r="C4372" s="321">
        <v>3899705</v>
      </c>
    </row>
    <row r="4373" spans="1:3" x14ac:dyDescent="0.25">
      <c r="A4373" s="321">
        <v>3899706</v>
      </c>
      <c r="B4373" s="320" t="s">
        <v>5888</v>
      </c>
      <c r="C4373" s="321">
        <v>3899706</v>
      </c>
    </row>
    <row r="4374" spans="1:3" x14ac:dyDescent="0.25">
      <c r="A4374" s="321">
        <v>3899707</v>
      </c>
      <c r="B4374" s="320" t="s">
        <v>5889</v>
      </c>
      <c r="C4374" s="321">
        <v>3899707</v>
      </c>
    </row>
    <row r="4375" spans="1:3" x14ac:dyDescent="0.25">
      <c r="A4375" s="321">
        <v>3899708</v>
      </c>
      <c r="B4375" s="320" t="s">
        <v>5890</v>
      </c>
      <c r="C4375" s="321">
        <v>3899708</v>
      </c>
    </row>
    <row r="4376" spans="1:3" x14ac:dyDescent="0.25">
      <c r="A4376" s="321">
        <v>3899709</v>
      </c>
      <c r="B4376" s="320" t="s">
        <v>5891</v>
      </c>
      <c r="C4376" s="321">
        <v>3899709</v>
      </c>
    </row>
    <row r="4377" spans="1:3" x14ac:dyDescent="0.25">
      <c r="A4377" s="321">
        <v>3899710</v>
      </c>
      <c r="B4377" s="320" t="s">
        <v>5892</v>
      </c>
      <c r="C4377" s="321">
        <v>3899710</v>
      </c>
    </row>
    <row r="4378" spans="1:3" x14ac:dyDescent="0.25">
      <c r="A4378" s="321">
        <v>3899711</v>
      </c>
      <c r="B4378" s="320" t="s">
        <v>5893</v>
      </c>
      <c r="C4378" s="321">
        <v>3899711</v>
      </c>
    </row>
    <row r="4379" spans="1:3" x14ac:dyDescent="0.25">
      <c r="A4379" s="321">
        <v>3899712</v>
      </c>
      <c r="B4379" s="320" t="s">
        <v>5894</v>
      </c>
      <c r="C4379" s="321">
        <v>3899712</v>
      </c>
    </row>
    <row r="4380" spans="1:3" x14ac:dyDescent="0.25">
      <c r="A4380" s="321">
        <v>3899713</v>
      </c>
      <c r="B4380" s="320" t="s">
        <v>5895</v>
      </c>
      <c r="C4380" s="321">
        <v>3899713</v>
      </c>
    </row>
    <row r="4381" spans="1:3" x14ac:dyDescent="0.25">
      <c r="A4381" s="321">
        <v>3899801</v>
      </c>
      <c r="B4381" s="320" t="s">
        <v>5896</v>
      </c>
      <c r="C4381" s="321">
        <v>3899801</v>
      </c>
    </row>
    <row r="4382" spans="1:3" x14ac:dyDescent="0.25">
      <c r="A4382" s="321">
        <v>3899901</v>
      </c>
      <c r="B4382" s="320" t="s">
        <v>5897</v>
      </c>
      <c r="C4382" s="321">
        <v>3899901</v>
      </c>
    </row>
    <row r="4383" spans="1:3" x14ac:dyDescent="0.25">
      <c r="A4383" s="321">
        <v>3899902</v>
      </c>
      <c r="B4383" s="320" t="s">
        <v>5898</v>
      </c>
      <c r="C4383" s="321">
        <v>3899902</v>
      </c>
    </row>
    <row r="4384" spans="1:3" x14ac:dyDescent="0.25">
      <c r="A4384" s="321">
        <v>3899903</v>
      </c>
      <c r="B4384" s="320" t="s">
        <v>5899</v>
      </c>
      <c r="C4384" s="321">
        <v>3899903</v>
      </c>
    </row>
    <row r="4385" spans="1:3" x14ac:dyDescent="0.25">
      <c r="A4385" s="321">
        <v>3899904</v>
      </c>
      <c r="B4385" s="320" t="s">
        <v>5900</v>
      </c>
      <c r="C4385" s="321">
        <v>3899904</v>
      </c>
    </row>
    <row r="4386" spans="1:3" x14ac:dyDescent="0.25">
      <c r="A4386" s="321">
        <v>3899905</v>
      </c>
      <c r="B4386" s="320" t="s">
        <v>5901</v>
      </c>
      <c r="C4386" s="321">
        <v>3899905</v>
      </c>
    </row>
    <row r="4387" spans="1:3" x14ac:dyDescent="0.25">
      <c r="A4387" s="321">
        <v>3899906</v>
      </c>
      <c r="B4387" s="320" t="s">
        <v>5902</v>
      </c>
      <c r="C4387" s="321">
        <v>3899906</v>
      </c>
    </row>
    <row r="4388" spans="1:3" x14ac:dyDescent="0.25">
      <c r="A4388" s="321">
        <v>3899907</v>
      </c>
      <c r="B4388" s="320" t="s">
        <v>5903</v>
      </c>
      <c r="C4388" s="321">
        <v>3899907</v>
      </c>
    </row>
    <row r="4389" spans="1:3" x14ac:dyDescent="0.25">
      <c r="A4389" s="321">
        <v>3899908</v>
      </c>
      <c r="B4389" s="320" t="s">
        <v>5904</v>
      </c>
      <c r="C4389" s="321">
        <v>3899908</v>
      </c>
    </row>
    <row r="4390" spans="1:3" x14ac:dyDescent="0.25">
      <c r="A4390" s="321">
        <v>3899909</v>
      </c>
      <c r="B4390" s="320" t="s">
        <v>5905</v>
      </c>
      <c r="C4390" s="321">
        <v>3899909</v>
      </c>
    </row>
    <row r="4391" spans="1:3" ht="22.5" x14ac:dyDescent="0.25">
      <c r="A4391" s="321">
        <v>3899910</v>
      </c>
      <c r="B4391" s="320" t="s">
        <v>5906</v>
      </c>
      <c r="C4391" s="321">
        <v>3899910</v>
      </c>
    </row>
    <row r="4392" spans="1:3" x14ac:dyDescent="0.25">
      <c r="A4392" s="321">
        <v>3899911</v>
      </c>
      <c r="B4392" s="320" t="s">
        <v>5907</v>
      </c>
      <c r="C4392" s="321">
        <v>3899911</v>
      </c>
    </row>
    <row r="4393" spans="1:3" ht="22.5" x14ac:dyDescent="0.25">
      <c r="A4393" s="321">
        <v>3899912</v>
      </c>
      <c r="B4393" s="320" t="s">
        <v>5908</v>
      </c>
      <c r="C4393" s="321">
        <v>3899912</v>
      </c>
    </row>
    <row r="4394" spans="1:3" x14ac:dyDescent="0.25">
      <c r="A4394" s="321">
        <v>3899913</v>
      </c>
      <c r="B4394" s="320" t="s">
        <v>5909</v>
      </c>
      <c r="C4394" s="321">
        <v>3899913</v>
      </c>
    </row>
    <row r="4395" spans="1:3" x14ac:dyDescent="0.25">
      <c r="A4395" s="321">
        <v>3899914</v>
      </c>
      <c r="B4395" s="320" t="s">
        <v>5910</v>
      </c>
      <c r="C4395" s="321">
        <v>3899914</v>
      </c>
    </row>
    <row r="4396" spans="1:3" x14ac:dyDescent="0.25">
      <c r="A4396" s="321">
        <v>3899915</v>
      </c>
      <c r="B4396" s="320" t="s">
        <v>5911</v>
      </c>
      <c r="C4396" s="321">
        <v>3899915</v>
      </c>
    </row>
    <row r="4397" spans="1:3" x14ac:dyDescent="0.25">
      <c r="A4397" s="321">
        <v>3899916</v>
      </c>
      <c r="B4397" s="320" t="s">
        <v>5912</v>
      </c>
      <c r="C4397" s="321">
        <v>3899916</v>
      </c>
    </row>
    <row r="4398" spans="1:3" x14ac:dyDescent="0.25">
      <c r="A4398" s="321">
        <v>3899917</v>
      </c>
      <c r="B4398" s="320" t="s">
        <v>5913</v>
      </c>
      <c r="C4398" s="321">
        <v>3899917</v>
      </c>
    </row>
    <row r="4399" spans="1:3" x14ac:dyDescent="0.25">
      <c r="A4399" s="321">
        <v>3899918</v>
      </c>
      <c r="B4399" s="320" t="s">
        <v>5914</v>
      </c>
      <c r="C4399" s="321">
        <v>3899918</v>
      </c>
    </row>
    <row r="4400" spans="1:3" x14ac:dyDescent="0.25">
      <c r="A4400" s="321">
        <v>3899919</v>
      </c>
      <c r="B4400" s="320" t="s">
        <v>5915</v>
      </c>
      <c r="C4400" s="321">
        <v>3899919</v>
      </c>
    </row>
    <row r="4401" spans="1:3" x14ac:dyDescent="0.25">
      <c r="A4401" s="321">
        <v>3899920</v>
      </c>
      <c r="B4401" s="320" t="s">
        <v>5916</v>
      </c>
      <c r="C4401" s="321">
        <v>3899920</v>
      </c>
    </row>
    <row r="4402" spans="1:3" x14ac:dyDescent="0.25">
      <c r="A4402" s="321">
        <v>3899921</v>
      </c>
      <c r="B4402" s="320" t="s">
        <v>5917</v>
      </c>
      <c r="C4402" s="321">
        <v>3899921</v>
      </c>
    </row>
    <row r="4403" spans="1:3" x14ac:dyDescent="0.25">
      <c r="A4403" s="321">
        <v>3899996</v>
      </c>
      <c r="B4403" s="320" t="s">
        <v>5918</v>
      </c>
      <c r="C4403" s="321">
        <v>3899996</v>
      </c>
    </row>
    <row r="4404" spans="1:3" x14ac:dyDescent="0.25">
      <c r="A4404" s="321">
        <v>3899997</v>
      </c>
      <c r="B4404" s="320" t="s">
        <v>5919</v>
      </c>
      <c r="C4404" s="321">
        <v>3899997</v>
      </c>
    </row>
    <row r="4405" spans="1:3" x14ac:dyDescent="0.25">
      <c r="A4405" s="321">
        <v>3899998</v>
      </c>
      <c r="B4405" s="320" t="s">
        <v>5920</v>
      </c>
      <c r="C4405" s="321">
        <v>3899998</v>
      </c>
    </row>
    <row r="4406" spans="1:3" x14ac:dyDescent="0.25">
      <c r="A4406" s="321">
        <v>3899999</v>
      </c>
      <c r="B4406" s="320" t="s">
        <v>5921</v>
      </c>
      <c r="C4406" s="321">
        <v>3899999</v>
      </c>
    </row>
    <row r="4407" spans="1:3" x14ac:dyDescent="0.25">
      <c r="A4407" s="321">
        <v>3911001</v>
      </c>
      <c r="B4407" s="320" t="s">
        <v>5922</v>
      </c>
      <c r="C4407" s="321">
        <v>3911001</v>
      </c>
    </row>
    <row r="4408" spans="1:3" x14ac:dyDescent="0.25">
      <c r="A4408" s="321">
        <v>3911002</v>
      </c>
      <c r="B4408" s="320" t="s">
        <v>5923</v>
      </c>
      <c r="C4408" s="321">
        <v>3911002</v>
      </c>
    </row>
    <row r="4409" spans="1:3" x14ac:dyDescent="0.25">
      <c r="A4409" s="321">
        <v>3911003</v>
      </c>
      <c r="B4409" s="320" t="s">
        <v>5924</v>
      </c>
      <c r="C4409" s="321">
        <v>3911003</v>
      </c>
    </row>
    <row r="4410" spans="1:3" x14ac:dyDescent="0.25">
      <c r="A4410" s="321">
        <v>3911005</v>
      </c>
      <c r="B4410" s="320" t="s">
        <v>5925</v>
      </c>
      <c r="C4410" s="321">
        <v>3911005</v>
      </c>
    </row>
    <row r="4411" spans="1:3" x14ac:dyDescent="0.25">
      <c r="A4411" s="321">
        <v>3911006</v>
      </c>
      <c r="B4411" s="320" t="s">
        <v>5926</v>
      </c>
      <c r="C4411" s="321">
        <v>3911006</v>
      </c>
    </row>
    <row r="4412" spans="1:3" x14ac:dyDescent="0.25">
      <c r="A4412" s="321">
        <v>3911007</v>
      </c>
      <c r="B4412" s="320" t="s">
        <v>5927</v>
      </c>
      <c r="C4412" s="321">
        <v>3911007</v>
      </c>
    </row>
    <row r="4413" spans="1:3" x14ac:dyDescent="0.25">
      <c r="A4413" s="321">
        <v>3911008</v>
      </c>
      <c r="B4413" s="320" t="s">
        <v>5928</v>
      </c>
      <c r="C4413" s="321">
        <v>3911008</v>
      </c>
    </row>
    <row r="4414" spans="1:3" x14ac:dyDescent="0.25">
      <c r="A4414" s="321">
        <v>3911009</v>
      </c>
      <c r="B4414" s="320" t="s">
        <v>5929</v>
      </c>
      <c r="C4414" s="321">
        <v>3911009</v>
      </c>
    </row>
    <row r="4415" spans="1:3" ht="22.5" x14ac:dyDescent="0.25">
      <c r="A4415" s="321">
        <v>3911010</v>
      </c>
      <c r="B4415" s="320" t="s">
        <v>5930</v>
      </c>
      <c r="C4415" s="321">
        <v>3911010</v>
      </c>
    </row>
    <row r="4416" spans="1:3" x14ac:dyDescent="0.25">
      <c r="A4416" s="321">
        <v>3911011</v>
      </c>
      <c r="B4416" s="320" t="s">
        <v>5931</v>
      </c>
      <c r="C4416" s="321">
        <v>3911011</v>
      </c>
    </row>
    <row r="4417" spans="1:3" x14ac:dyDescent="0.25">
      <c r="A4417" s="321">
        <v>3911012</v>
      </c>
      <c r="B4417" s="320" t="s">
        <v>5932</v>
      </c>
      <c r="C4417" s="321">
        <v>3911012</v>
      </c>
    </row>
    <row r="4418" spans="1:3" x14ac:dyDescent="0.25">
      <c r="A4418" s="321">
        <v>3911013</v>
      </c>
      <c r="B4418" s="320" t="s">
        <v>5933</v>
      </c>
      <c r="C4418" s="321">
        <v>3911013</v>
      </c>
    </row>
    <row r="4419" spans="1:3" x14ac:dyDescent="0.25">
      <c r="A4419" s="321">
        <v>3912001</v>
      </c>
      <c r="B4419" s="320" t="s">
        <v>5934</v>
      </c>
      <c r="C4419" s="321">
        <v>3912001</v>
      </c>
    </row>
    <row r="4420" spans="1:3" x14ac:dyDescent="0.25">
      <c r="A4420" s="321">
        <v>3912002</v>
      </c>
      <c r="B4420" s="320" t="s">
        <v>5935</v>
      </c>
      <c r="C4420" s="321">
        <v>3912002</v>
      </c>
    </row>
    <row r="4421" spans="1:3" x14ac:dyDescent="0.25">
      <c r="A4421" s="321">
        <v>3912003</v>
      </c>
      <c r="B4421" s="320" t="s">
        <v>5936</v>
      </c>
      <c r="C4421" s="321">
        <v>3912003</v>
      </c>
    </row>
    <row r="4422" spans="1:3" x14ac:dyDescent="0.25">
      <c r="A4422" s="321">
        <v>3912004</v>
      </c>
      <c r="B4422" s="320" t="s">
        <v>5937</v>
      </c>
      <c r="C4422" s="321">
        <v>3912004</v>
      </c>
    </row>
    <row r="4423" spans="1:3" x14ac:dyDescent="0.25">
      <c r="A4423" s="321">
        <v>3912005</v>
      </c>
      <c r="B4423" s="320" t="s">
        <v>5938</v>
      </c>
      <c r="C4423" s="321">
        <v>3912005</v>
      </c>
    </row>
    <row r="4424" spans="1:3" x14ac:dyDescent="0.25">
      <c r="A4424" s="321">
        <v>3912006</v>
      </c>
      <c r="B4424" s="320" t="s">
        <v>5939</v>
      </c>
      <c r="C4424" s="321">
        <v>3912006</v>
      </c>
    </row>
    <row r="4425" spans="1:3" x14ac:dyDescent="0.25">
      <c r="A4425" s="321">
        <v>3912007</v>
      </c>
      <c r="B4425" s="320" t="s">
        <v>5940</v>
      </c>
      <c r="C4425" s="321">
        <v>3912007</v>
      </c>
    </row>
    <row r="4426" spans="1:3" x14ac:dyDescent="0.25">
      <c r="A4426" s="321">
        <v>3912008</v>
      </c>
      <c r="B4426" s="320" t="s">
        <v>5941</v>
      </c>
      <c r="C4426" s="321">
        <v>3912008</v>
      </c>
    </row>
    <row r="4427" spans="1:3" x14ac:dyDescent="0.25">
      <c r="A4427" s="321">
        <v>3912098</v>
      </c>
      <c r="B4427" s="320" t="s">
        <v>5942</v>
      </c>
      <c r="C4427" s="321">
        <v>3912098</v>
      </c>
    </row>
    <row r="4428" spans="1:3" x14ac:dyDescent="0.25">
      <c r="A4428" s="321">
        <v>3912099</v>
      </c>
      <c r="B4428" s="320" t="s">
        <v>5943</v>
      </c>
      <c r="C4428" s="321">
        <v>3912099</v>
      </c>
    </row>
    <row r="4429" spans="1:3" ht="22.5" x14ac:dyDescent="0.25">
      <c r="A4429" s="321">
        <v>39130</v>
      </c>
      <c r="B4429" s="320" t="s">
        <v>5944</v>
      </c>
      <c r="C4429" s="321">
        <v>39130</v>
      </c>
    </row>
    <row r="4430" spans="1:3" x14ac:dyDescent="0.25">
      <c r="A4430" s="321">
        <v>3914101</v>
      </c>
      <c r="B4430" s="320" t="s">
        <v>5945</v>
      </c>
      <c r="C4430" s="321">
        <v>3914101</v>
      </c>
    </row>
    <row r="4431" spans="1:3" ht="22.5" x14ac:dyDescent="0.25">
      <c r="A4431" s="321">
        <v>3914901</v>
      </c>
      <c r="B4431" s="320" t="s">
        <v>5946</v>
      </c>
      <c r="C4431" s="321">
        <v>3914901</v>
      </c>
    </row>
    <row r="4432" spans="1:3" x14ac:dyDescent="0.25">
      <c r="A4432" s="321">
        <v>3914902</v>
      </c>
      <c r="B4432" s="320" t="s">
        <v>5947</v>
      </c>
      <c r="C4432" s="321">
        <v>3914902</v>
      </c>
    </row>
    <row r="4433" spans="1:3" x14ac:dyDescent="0.25">
      <c r="A4433" s="321">
        <v>3915101</v>
      </c>
      <c r="B4433" s="320" t="s">
        <v>5948</v>
      </c>
      <c r="C4433" s="321">
        <v>3915101</v>
      </c>
    </row>
    <row r="4434" spans="1:3" x14ac:dyDescent="0.25">
      <c r="A4434" s="321">
        <v>3915201</v>
      </c>
      <c r="B4434" s="320" t="s">
        <v>5949</v>
      </c>
      <c r="C4434" s="321">
        <v>3915201</v>
      </c>
    </row>
    <row r="4435" spans="1:3" x14ac:dyDescent="0.25">
      <c r="A4435" s="321">
        <v>3915202</v>
      </c>
      <c r="B4435" s="320" t="s">
        <v>5950</v>
      </c>
      <c r="C4435" s="321">
        <v>3915202</v>
      </c>
    </row>
    <row r="4436" spans="1:3" x14ac:dyDescent="0.25">
      <c r="A4436" s="321">
        <v>39160</v>
      </c>
      <c r="B4436" s="320" t="s">
        <v>5951</v>
      </c>
      <c r="C4436" s="321">
        <v>39160</v>
      </c>
    </row>
    <row r="4437" spans="1:3" x14ac:dyDescent="0.25">
      <c r="A4437" s="321">
        <v>39170</v>
      </c>
      <c r="B4437" s="320" t="s">
        <v>5952</v>
      </c>
      <c r="C4437" s="321">
        <v>39170</v>
      </c>
    </row>
    <row r="4438" spans="1:3" x14ac:dyDescent="0.25">
      <c r="A4438" s="321">
        <v>39180</v>
      </c>
      <c r="B4438" s="320" t="s">
        <v>5953</v>
      </c>
      <c r="C4438" s="321">
        <v>39180</v>
      </c>
    </row>
    <row r="4439" spans="1:3" ht="22.5" x14ac:dyDescent="0.25">
      <c r="A4439" s="321">
        <v>3919001</v>
      </c>
      <c r="B4439" s="320" t="s">
        <v>5954</v>
      </c>
      <c r="C4439" s="321">
        <v>3919001</v>
      </c>
    </row>
    <row r="4440" spans="1:3" x14ac:dyDescent="0.25">
      <c r="A4440" s="321">
        <v>39211</v>
      </c>
      <c r="B4440" s="320" t="s">
        <v>5955</v>
      </c>
      <c r="C4440" s="321">
        <v>39211</v>
      </c>
    </row>
    <row r="4441" spans="1:3" x14ac:dyDescent="0.25">
      <c r="A4441" s="321">
        <v>3921201</v>
      </c>
      <c r="B4441" s="320" t="s">
        <v>5956</v>
      </c>
      <c r="C4441" s="321">
        <v>3921201</v>
      </c>
    </row>
    <row r="4442" spans="1:3" x14ac:dyDescent="0.25">
      <c r="A4442" s="321">
        <v>3921301</v>
      </c>
      <c r="B4442" s="320" t="s">
        <v>5957</v>
      </c>
      <c r="C4442" s="321">
        <v>3921301</v>
      </c>
    </row>
    <row r="4443" spans="1:3" x14ac:dyDescent="0.25">
      <c r="A4443" s="321">
        <v>3921401</v>
      </c>
      <c r="B4443" s="320" t="s">
        <v>5958</v>
      </c>
      <c r="C4443" s="321">
        <v>3921401</v>
      </c>
    </row>
    <row r="4444" spans="1:3" x14ac:dyDescent="0.25">
      <c r="A4444" s="321">
        <v>3921402</v>
      </c>
      <c r="B4444" s="320" t="s">
        <v>5959</v>
      </c>
      <c r="C4444" s="321">
        <v>3921402</v>
      </c>
    </row>
    <row r="4445" spans="1:3" x14ac:dyDescent="0.25">
      <c r="A4445" s="321">
        <v>3921501</v>
      </c>
      <c r="B4445" s="320" t="s">
        <v>5960</v>
      </c>
      <c r="C4445" s="321">
        <v>3921501</v>
      </c>
    </row>
    <row r="4446" spans="1:3" x14ac:dyDescent="0.25">
      <c r="A4446" s="321">
        <v>3921601</v>
      </c>
      <c r="B4446" s="320" t="s">
        <v>5961</v>
      </c>
      <c r="C4446" s="321">
        <v>3921601</v>
      </c>
    </row>
    <row r="4447" spans="1:3" x14ac:dyDescent="0.25">
      <c r="A4447" s="321">
        <v>3921602</v>
      </c>
      <c r="B4447" s="320" t="s">
        <v>5962</v>
      </c>
      <c r="C4447" s="321">
        <v>3921602</v>
      </c>
    </row>
    <row r="4448" spans="1:3" x14ac:dyDescent="0.25">
      <c r="A4448" s="321">
        <v>3921603</v>
      </c>
      <c r="B4448" s="320" t="s">
        <v>5963</v>
      </c>
      <c r="C4448" s="321">
        <v>3921603</v>
      </c>
    </row>
    <row r="4449" spans="1:3" x14ac:dyDescent="0.25">
      <c r="A4449" s="321">
        <v>3921604</v>
      </c>
      <c r="B4449" s="320" t="s">
        <v>5964</v>
      </c>
      <c r="C4449" s="321">
        <v>3921604</v>
      </c>
    </row>
    <row r="4450" spans="1:3" x14ac:dyDescent="0.25">
      <c r="A4450" s="321">
        <v>39217</v>
      </c>
      <c r="B4450" s="320" t="s">
        <v>5965</v>
      </c>
      <c r="C4450" s="321">
        <v>39217</v>
      </c>
    </row>
    <row r="4451" spans="1:3" x14ac:dyDescent="0.25">
      <c r="A4451" s="321">
        <v>3921801</v>
      </c>
      <c r="B4451" s="320" t="s">
        <v>5966</v>
      </c>
      <c r="C4451" s="321">
        <v>3921801</v>
      </c>
    </row>
    <row r="4452" spans="1:3" x14ac:dyDescent="0.25">
      <c r="A4452" s="321">
        <v>3922001</v>
      </c>
      <c r="B4452" s="320" t="s">
        <v>5967</v>
      </c>
      <c r="C4452" s="321">
        <v>3922001</v>
      </c>
    </row>
    <row r="4453" spans="1:3" x14ac:dyDescent="0.25">
      <c r="A4453" s="321">
        <v>3922002</v>
      </c>
      <c r="B4453" s="320" t="s">
        <v>5968</v>
      </c>
      <c r="C4453" s="321">
        <v>3922002</v>
      </c>
    </row>
    <row r="4454" spans="1:3" x14ac:dyDescent="0.25">
      <c r="A4454" s="321">
        <v>3923001</v>
      </c>
      <c r="B4454" s="320" t="s">
        <v>5969</v>
      </c>
      <c r="C4454" s="321">
        <v>3923001</v>
      </c>
    </row>
    <row r="4455" spans="1:3" x14ac:dyDescent="0.25">
      <c r="A4455" s="321">
        <v>3924001</v>
      </c>
      <c r="B4455" s="320" t="s">
        <v>5970</v>
      </c>
      <c r="C4455" s="321">
        <v>3924001</v>
      </c>
    </row>
    <row r="4456" spans="1:3" x14ac:dyDescent="0.25">
      <c r="A4456" s="321">
        <v>3924002</v>
      </c>
      <c r="B4456" s="320" t="s">
        <v>5971</v>
      </c>
      <c r="C4456" s="321">
        <v>3924002</v>
      </c>
    </row>
    <row r="4457" spans="1:3" x14ac:dyDescent="0.25">
      <c r="A4457" s="321">
        <v>3924003</v>
      </c>
      <c r="B4457" s="320" t="s">
        <v>5972</v>
      </c>
      <c r="C4457" s="321">
        <v>3924003</v>
      </c>
    </row>
    <row r="4458" spans="1:3" ht="22.5" x14ac:dyDescent="0.25">
      <c r="A4458" s="321">
        <v>3924004</v>
      </c>
      <c r="B4458" s="320" t="s">
        <v>5973</v>
      </c>
      <c r="C4458" s="321">
        <v>3924004</v>
      </c>
    </row>
    <row r="4459" spans="1:3" x14ac:dyDescent="0.25">
      <c r="A4459" s="321">
        <v>3925001</v>
      </c>
      <c r="B4459" s="320" t="s">
        <v>5974</v>
      </c>
      <c r="C4459" s="321">
        <v>3925001</v>
      </c>
    </row>
    <row r="4460" spans="1:3" x14ac:dyDescent="0.25">
      <c r="A4460" s="321">
        <v>3925002</v>
      </c>
      <c r="B4460" s="320" t="s">
        <v>5975</v>
      </c>
      <c r="C4460" s="321">
        <v>3925002</v>
      </c>
    </row>
    <row r="4461" spans="1:3" x14ac:dyDescent="0.25">
      <c r="A4461" s="321">
        <v>3926001</v>
      </c>
      <c r="B4461" s="320" t="s">
        <v>5976</v>
      </c>
      <c r="C4461" s="321">
        <v>3926001</v>
      </c>
    </row>
    <row r="4462" spans="1:3" x14ac:dyDescent="0.25">
      <c r="A4462" s="321">
        <v>3927001</v>
      </c>
      <c r="B4462" s="320" t="s">
        <v>5977</v>
      </c>
      <c r="C4462" s="321">
        <v>3927001</v>
      </c>
    </row>
    <row r="4463" spans="1:3" x14ac:dyDescent="0.25">
      <c r="A4463" s="321">
        <v>3927002</v>
      </c>
      <c r="B4463" s="320" t="s">
        <v>5978</v>
      </c>
      <c r="C4463" s="321">
        <v>3927002</v>
      </c>
    </row>
    <row r="4464" spans="1:3" x14ac:dyDescent="0.25">
      <c r="A4464" s="321">
        <v>3927003</v>
      </c>
      <c r="B4464" s="320" t="s">
        <v>5979</v>
      </c>
      <c r="C4464" s="321">
        <v>3927003</v>
      </c>
    </row>
    <row r="4465" spans="1:3" x14ac:dyDescent="0.25">
      <c r="A4465" s="321">
        <v>3927004</v>
      </c>
      <c r="B4465" s="320" t="s">
        <v>5980</v>
      </c>
      <c r="C4465" s="321">
        <v>3927004</v>
      </c>
    </row>
    <row r="4466" spans="1:3" x14ac:dyDescent="0.25">
      <c r="A4466" s="321">
        <v>3928101</v>
      </c>
      <c r="B4466" s="320" t="s">
        <v>5981</v>
      </c>
      <c r="C4466" s="321">
        <v>3928101</v>
      </c>
    </row>
    <row r="4467" spans="1:3" ht="22.5" x14ac:dyDescent="0.25">
      <c r="A4467" s="321">
        <v>39282</v>
      </c>
      <c r="B4467" s="320" t="s">
        <v>5982</v>
      </c>
      <c r="C4467" s="321">
        <v>39282</v>
      </c>
    </row>
    <row r="4468" spans="1:3" x14ac:dyDescent="0.25">
      <c r="A4468" s="321">
        <v>39283</v>
      </c>
      <c r="B4468" s="320" t="s">
        <v>5983</v>
      </c>
      <c r="C4468" s="321">
        <v>39283</v>
      </c>
    </row>
    <row r="4469" spans="1:3" ht="22.5" x14ac:dyDescent="0.25">
      <c r="A4469" s="321">
        <v>3929001</v>
      </c>
      <c r="B4469" s="320" t="s">
        <v>5984</v>
      </c>
      <c r="C4469" s="321">
        <v>3929001</v>
      </c>
    </row>
    <row r="4470" spans="1:3" x14ac:dyDescent="0.25">
      <c r="A4470" s="321">
        <v>3931001</v>
      </c>
      <c r="B4470" s="320" t="s">
        <v>5985</v>
      </c>
      <c r="C4470" s="321">
        <v>3931001</v>
      </c>
    </row>
    <row r="4471" spans="1:3" x14ac:dyDescent="0.25">
      <c r="A4471" s="321">
        <v>3931002</v>
      </c>
      <c r="B4471" s="320" t="s">
        <v>5986</v>
      </c>
      <c r="C4471" s="321">
        <v>3931002</v>
      </c>
    </row>
    <row r="4472" spans="1:3" x14ac:dyDescent="0.25">
      <c r="A4472" s="321">
        <v>3932001</v>
      </c>
      <c r="B4472" s="320" t="s">
        <v>5987</v>
      </c>
      <c r="C4472" s="321">
        <v>3932001</v>
      </c>
    </row>
    <row r="4473" spans="1:3" ht="22.5" x14ac:dyDescent="0.25">
      <c r="A4473" s="321">
        <v>39331</v>
      </c>
      <c r="B4473" s="320" t="s">
        <v>5988</v>
      </c>
      <c r="C4473" s="321">
        <v>39331</v>
      </c>
    </row>
    <row r="4474" spans="1:3" x14ac:dyDescent="0.25">
      <c r="A4474" s="321">
        <v>3933201</v>
      </c>
      <c r="B4474" s="320" t="s">
        <v>5989</v>
      </c>
      <c r="C4474" s="321">
        <v>3933201</v>
      </c>
    </row>
    <row r="4475" spans="1:3" ht="22.5" x14ac:dyDescent="0.25">
      <c r="A4475" s="321">
        <v>39333</v>
      </c>
      <c r="B4475" s="320" t="s">
        <v>5990</v>
      </c>
      <c r="C4475" s="321">
        <v>39333</v>
      </c>
    </row>
    <row r="4476" spans="1:3" x14ac:dyDescent="0.25">
      <c r="A4476" s="321">
        <v>3934001</v>
      </c>
      <c r="B4476" s="320" t="s">
        <v>5991</v>
      </c>
      <c r="C4476" s="321">
        <v>3934001</v>
      </c>
    </row>
    <row r="4477" spans="1:3" x14ac:dyDescent="0.25">
      <c r="A4477" s="321">
        <v>3934002</v>
      </c>
      <c r="B4477" s="320" t="s">
        <v>5992</v>
      </c>
      <c r="C4477" s="321">
        <v>3934002</v>
      </c>
    </row>
    <row r="4478" spans="1:3" x14ac:dyDescent="0.25">
      <c r="A4478" s="321">
        <v>3934003</v>
      </c>
      <c r="B4478" s="320" t="s">
        <v>5993</v>
      </c>
      <c r="C4478" s="321">
        <v>3934003</v>
      </c>
    </row>
    <row r="4479" spans="1:3" x14ac:dyDescent="0.25">
      <c r="A4479" s="321">
        <v>39350</v>
      </c>
      <c r="B4479" s="320" t="s">
        <v>5994</v>
      </c>
      <c r="C4479" s="321">
        <v>39350</v>
      </c>
    </row>
    <row r="4480" spans="1:3" x14ac:dyDescent="0.25">
      <c r="A4480" s="321">
        <v>3936101</v>
      </c>
      <c r="B4480" s="320" t="s">
        <v>5995</v>
      </c>
      <c r="C4480" s="321">
        <v>3936101</v>
      </c>
    </row>
    <row r="4481" spans="1:3" x14ac:dyDescent="0.25">
      <c r="A4481" s="321">
        <v>3936102</v>
      </c>
      <c r="B4481" s="320" t="s">
        <v>5996</v>
      </c>
      <c r="C4481" s="321">
        <v>3936102</v>
      </c>
    </row>
    <row r="4482" spans="1:3" x14ac:dyDescent="0.25">
      <c r="A4482" s="321">
        <v>39362</v>
      </c>
      <c r="B4482" s="320" t="s">
        <v>5997</v>
      </c>
      <c r="C4482" s="321">
        <v>39362</v>
      </c>
    </row>
    <row r="4483" spans="1:3" x14ac:dyDescent="0.25">
      <c r="A4483" s="321">
        <v>3936301</v>
      </c>
      <c r="B4483" s="320" t="s">
        <v>5998</v>
      </c>
      <c r="C4483" s="321">
        <v>3936301</v>
      </c>
    </row>
    <row r="4484" spans="1:3" x14ac:dyDescent="0.25">
      <c r="A4484" s="321">
        <v>3936401</v>
      </c>
      <c r="B4484" s="320" t="s">
        <v>5999</v>
      </c>
      <c r="C4484" s="321">
        <v>3936401</v>
      </c>
    </row>
    <row r="4485" spans="1:3" x14ac:dyDescent="0.25">
      <c r="A4485" s="321">
        <v>3936501</v>
      </c>
      <c r="B4485" s="320" t="s">
        <v>6000</v>
      </c>
      <c r="C4485" s="321">
        <v>3936501</v>
      </c>
    </row>
    <row r="4486" spans="1:3" x14ac:dyDescent="0.25">
      <c r="A4486" s="321">
        <v>39366</v>
      </c>
      <c r="B4486" s="320" t="s">
        <v>6001</v>
      </c>
      <c r="C4486" s="321">
        <v>39366</v>
      </c>
    </row>
    <row r="4487" spans="1:3" ht="33.75" x14ac:dyDescent="0.25">
      <c r="A4487" s="321">
        <v>39367</v>
      </c>
      <c r="B4487" s="320" t="s">
        <v>6002</v>
      </c>
      <c r="C4487" s="321">
        <v>39367</v>
      </c>
    </row>
    <row r="4488" spans="1:3" x14ac:dyDescent="0.25">
      <c r="A4488" s="321">
        <v>39368</v>
      </c>
      <c r="B4488" s="320" t="s">
        <v>6003</v>
      </c>
      <c r="C4488" s="321">
        <v>39368</v>
      </c>
    </row>
    <row r="4489" spans="1:3" ht="22.5" x14ac:dyDescent="0.25">
      <c r="A4489" s="321">
        <v>39370</v>
      </c>
      <c r="B4489" s="320" t="s">
        <v>6004</v>
      </c>
      <c r="C4489" s="321">
        <v>39370</v>
      </c>
    </row>
    <row r="4490" spans="1:3" x14ac:dyDescent="0.25">
      <c r="A4490" s="321">
        <v>3938001</v>
      </c>
      <c r="B4490" s="320" t="s">
        <v>6005</v>
      </c>
      <c r="C4490" s="321">
        <v>3938001</v>
      </c>
    </row>
    <row r="4491" spans="1:3" x14ac:dyDescent="0.25">
      <c r="A4491" s="321">
        <v>39910</v>
      </c>
      <c r="B4491" s="320" t="s">
        <v>6006</v>
      </c>
      <c r="C4491" s="321">
        <v>39910</v>
      </c>
    </row>
    <row r="4492" spans="1:3" x14ac:dyDescent="0.25">
      <c r="A4492" s="321">
        <v>39920</v>
      </c>
      <c r="B4492" s="320" t="s">
        <v>6007</v>
      </c>
      <c r="C4492" s="321">
        <v>39920</v>
      </c>
    </row>
    <row r="4493" spans="1:3" x14ac:dyDescent="0.25">
      <c r="A4493" s="321">
        <v>39931</v>
      </c>
      <c r="B4493" s="320" t="s">
        <v>6008</v>
      </c>
      <c r="C4493" s="321">
        <v>39931</v>
      </c>
    </row>
    <row r="4494" spans="1:3" x14ac:dyDescent="0.25">
      <c r="A4494" s="321">
        <v>39939</v>
      </c>
      <c r="B4494" s="320" t="s">
        <v>6009</v>
      </c>
      <c r="C4494" s="321">
        <v>39939</v>
      </c>
    </row>
    <row r="4495" spans="1:3" x14ac:dyDescent="0.25">
      <c r="A4495" s="321">
        <v>39940</v>
      </c>
      <c r="B4495" s="320" t="s">
        <v>6010</v>
      </c>
      <c r="C4495" s="321">
        <v>39940</v>
      </c>
    </row>
    <row r="4496" spans="1:3" ht="22.5" x14ac:dyDescent="0.25">
      <c r="A4496" s="321">
        <v>39950</v>
      </c>
      <c r="B4496" s="320" t="s">
        <v>6011</v>
      </c>
      <c r="C4496" s="321">
        <v>39950</v>
      </c>
    </row>
    <row r="4497" spans="1:3" x14ac:dyDescent="0.25">
      <c r="A4497" s="321">
        <v>3999001</v>
      </c>
      <c r="B4497" s="320" t="s">
        <v>6012</v>
      </c>
      <c r="C4497" s="321">
        <v>3999001</v>
      </c>
    </row>
    <row r="4498" spans="1:3" x14ac:dyDescent="0.25">
      <c r="A4498" s="321">
        <v>3999002</v>
      </c>
      <c r="B4498" s="320" t="s">
        <v>6013</v>
      </c>
      <c r="C4498" s="321">
        <v>3999002</v>
      </c>
    </row>
    <row r="4499" spans="1:3" x14ac:dyDescent="0.25">
      <c r="A4499" s="321">
        <v>3999003</v>
      </c>
      <c r="B4499" s="320" t="s">
        <v>6014</v>
      </c>
      <c r="C4499" s="321">
        <v>3999003</v>
      </c>
    </row>
    <row r="4500" spans="1:3" x14ac:dyDescent="0.25">
      <c r="A4500" s="321">
        <v>4111101</v>
      </c>
      <c r="B4500" s="320" t="s">
        <v>6015</v>
      </c>
      <c r="C4500" s="321">
        <v>4111101</v>
      </c>
    </row>
    <row r="4501" spans="1:3" x14ac:dyDescent="0.25">
      <c r="A4501" s="321">
        <v>4111102</v>
      </c>
      <c r="B4501" s="320" t="s">
        <v>6016</v>
      </c>
      <c r="C4501" s="321">
        <v>4111102</v>
      </c>
    </row>
    <row r="4502" spans="1:3" x14ac:dyDescent="0.25">
      <c r="A4502" s="321">
        <v>4111201</v>
      </c>
      <c r="B4502" s="320" t="s">
        <v>6017</v>
      </c>
      <c r="C4502" s="321">
        <v>4111201</v>
      </c>
    </row>
    <row r="4503" spans="1:3" x14ac:dyDescent="0.25">
      <c r="A4503" s="321">
        <v>4111301</v>
      </c>
      <c r="B4503" s="320" t="s">
        <v>6018</v>
      </c>
      <c r="C4503" s="321">
        <v>4111301</v>
      </c>
    </row>
    <row r="4504" spans="1:3" x14ac:dyDescent="0.25">
      <c r="A4504" s="321">
        <v>4111401</v>
      </c>
      <c r="B4504" s="320" t="s">
        <v>6019</v>
      </c>
      <c r="C4504" s="321">
        <v>4111401</v>
      </c>
    </row>
    <row r="4505" spans="1:3" x14ac:dyDescent="0.25">
      <c r="A4505" s="321">
        <v>4111501</v>
      </c>
      <c r="B4505" s="320" t="s">
        <v>6020</v>
      </c>
      <c r="C4505" s="321">
        <v>4111501</v>
      </c>
    </row>
    <row r="4506" spans="1:3" x14ac:dyDescent="0.25">
      <c r="A4506" s="321">
        <v>4111599</v>
      </c>
      <c r="B4506" s="320" t="s">
        <v>6021</v>
      </c>
      <c r="C4506" s="321">
        <v>4111599</v>
      </c>
    </row>
    <row r="4507" spans="1:3" x14ac:dyDescent="0.25">
      <c r="A4507" s="321">
        <v>4111601</v>
      </c>
      <c r="B4507" s="320" t="s">
        <v>6022</v>
      </c>
      <c r="C4507" s="321">
        <v>4111601</v>
      </c>
    </row>
    <row r="4508" spans="1:3" x14ac:dyDescent="0.25">
      <c r="A4508" s="321">
        <v>4111701</v>
      </c>
      <c r="B4508" s="320" t="s">
        <v>6023</v>
      </c>
      <c r="C4508" s="321">
        <v>4111701</v>
      </c>
    </row>
    <row r="4509" spans="1:3" x14ac:dyDescent="0.25">
      <c r="A4509" s="321">
        <v>4111702</v>
      </c>
      <c r="B4509" s="320" t="s">
        <v>6024</v>
      </c>
      <c r="C4509" s="321">
        <v>4111702</v>
      </c>
    </row>
    <row r="4510" spans="1:3" x14ac:dyDescent="0.25">
      <c r="A4510" s="321">
        <v>4112101</v>
      </c>
      <c r="B4510" s="320" t="s">
        <v>6025</v>
      </c>
      <c r="C4510" s="321">
        <v>4112101</v>
      </c>
    </row>
    <row r="4511" spans="1:3" x14ac:dyDescent="0.25">
      <c r="A4511" s="321">
        <v>4112102</v>
      </c>
      <c r="B4511" s="320" t="s">
        <v>6026</v>
      </c>
      <c r="C4511" s="321">
        <v>4112102</v>
      </c>
    </row>
    <row r="4512" spans="1:3" x14ac:dyDescent="0.25">
      <c r="A4512" s="321">
        <v>4112103</v>
      </c>
      <c r="B4512" s="320" t="s">
        <v>6027</v>
      </c>
      <c r="C4512" s="321">
        <v>4112103</v>
      </c>
    </row>
    <row r="4513" spans="1:3" x14ac:dyDescent="0.25">
      <c r="A4513" s="321">
        <v>4112104</v>
      </c>
      <c r="B4513" s="320" t="s">
        <v>6028</v>
      </c>
      <c r="C4513" s="321">
        <v>4112104</v>
      </c>
    </row>
    <row r="4514" spans="1:3" x14ac:dyDescent="0.25">
      <c r="A4514" s="321">
        <v>4112105</v>
      </c>
      <c r="B4514" s="320" t="s">
        <v>6029</v>
      </c>
      <c r="C4514" s="321">
        <v>4112105</v>
      </c>
    </row>
    <row r="4515" spans="1:3" x14ac:dyDescent="0.25">
      <c r="A4515" s="321">
        <v>4112106</v>
      </c>
      <c r="B4515" s="320" t="s">
        <v>6030</v>
      </c>
      <c r="C4515" s="321">
        <v>4112106</v>
      </c>
    </row>
    <row r="4516" spans="1:3" ht="22.5" x14ac:dyDescent="0.25">
      <c r="A4516" s="321">
        <v>4112107</v>
      </c>
      <c r="B4516" s="320" t="s">
        <v>6031</v>
      </c>
      <c r="C4516" s="321">
        <v>4112107</v>
      </c>
    </row>
    <row r="4517" spans="1:3" x14ac:dyDescent="0.25">
      <c r="A4517" s="321">
        <v>4112108</v>
      </c>
      <c r="B4517" s="320" t="s">
        <v>6032</v>
      </c>
      <c r="C4517" s="321">
        <v>4112108</v>
      </c>
    </row>
    <row r="4518" spans="1:3" x14ac:dyDescent="0.25">
      <c r="A4518" s="321">
        <v>4112109</v>
      </c>
      <c r="B4518" s="320" t="s">
        <v>6033</v>
      </c>
      <c r="C4518" s="321">
        <v>4112109</v>
      </c>
    </row>
    <row r="4519" spans="1:3" ht="22.5" x14ac:dyDescent="0.25">
      <c r="A4519" s="321">
        <v>4112110</v>
      </c>
      <c r="B4519" s="320" t="s">
        <v>6034</v>
      </c>
      <c r="C4519" s="321">
        <v>4112110</v>
      </c>
    </row>
    <row r="4520" spans="1:3" x14ac:dyDescent="0.25">
      <c r="A4520" s="321">
        <v>4112198</v>
      </c>
      <c r="B4520" s="320" t="s">
        <v>6035</v>
      </c>
      <c r="C4520" s="321">
        <v>4112198</v>
      </c>
    </row>
    <row r="4521" spans="1:3" x14ac:dyDescent="0.25">
      <c r="A4521" s="321">
        <v>4112199</v>
      </c>
      <c r="B4521" s="320" t="s">
        <v>6036</v>
      </c>
      <c r="C4521" s="321">
        <v>4112199</v>
      </c>
    </row>
    <row r="4522" spans="1:3" x14ac:dyDescent="0.25">
      <c r="A4522" s="321">
        <v>4112201</v>
      </c>
      <c r="B4522" s="320" t="s">
        <v>6037</v>
      </c>
      <c r="C4522" s="321">
        <v>4112201</v>
      </c>
    </row>
    <row r="4523" spans="1:3" ht="22.5" x14ac:dyDescent="0.25">
      <c r="A4523" s="321">
        <v>4121101</v>
      </c>
      <c r="B4523" s="320" t="s">
        <v>6038</v>
      </c>
      <c r="C4523" s="321">
        <v>4121101</v>
      </c>
    </row>
    <row r="4524" spans="1:3" ht="22.5" x14ac:dyDescent="0.25">
      <c r="A4524" s="321">
        <v>4121201</v>
      </c>
      <c r="B4524" s="320" t="s">
        <v>6039</v>
      </c>
      <c r="C4524" s="321">
        <v>4121201</v>
      </c>
    </row>
    <row r="4525" spans="1:3" x14ac:dyDescent="0.25">
      <c r="A4525" s="321">
        <v>4121202</v>
      </c>
      <c r="B4525" s="320" t="s">
        <v>6040</v>
      </c>
      <c r="C4525" s="321">
        <v>4121202</v>
      </c>
    </row>
    <row r="4526" spans="1:3" x14ac:dyDescent="0.25">
      <c r="A4526" s="321">
        <v>4121301</v>
      </c>
      <c r="B4526" s="320" t="s">
        <v>6041</v>
      </c>
      <c r="C4526" s="321">
        <v>4121301</v>
      </c>
    </row>
    <row r="4527" spans="1:3" x14ac:dyDescent="0.25">
      <c r="A4527" s="321">
        <v>4121302</v>
      </c>
      <c r="B4527" s="320" t="s">
        <v>6042</v>
      </c>
      <c r="C4527" s="321">
        <v>4121302</v>
      </c>
    </row>
    <row r="4528" spans="1:3" x14ac:dyDescent="0.25">
      <c r="A4528" s="321">
        <v>4121401</v>
      </c>
      <c r="B4528" s="320" t="s">
        <v>6043</v>
      </c>
      <c r="C4528" s="321">
        <v>4121401</v>
      </c>
    </row>
    <row r="4529" spans="1:3" x14ac:dyDescent="0.25">
      <c r="A4529" s="321">
        <v>4121402</v>
      </c>
      <c r="B4529" s="320" t="s">
        <v>6044</v>
      </c>
      <c r="C4529" s="321">
        <v>4121402</v>
      </c>
    </row>
    <row r="4530" spans="1:3" x14ac:dyDescent="0.25">
      <c r="A4530" s="321">
        <v>4122101</v>
      </c>
      <c r="B4530" s="320" t="s">
        <v>6045</v>
      </c>
      <c r="C4530" s="321">
        <v>4122101</v>
      </c>
    </row>
    <row r="4531" spans="1:3" x14ac:dyDescent="0.25">
      <c r="A4531" s="321">
        <v>4122201</v>
      </c>
      <c r="B4531" s="320" t="s">
        <v>6046</v>
      </c>
      <c r="C4531" s="321">
        <v>4122201</v>
      </c>
    </row>
    <row r="4532" spans="1:3" x14ac:dyDescent="0.25">
      <c r="A4532" s="321">
        <v>4122202</v>
      </c>
      <c r="B4532" s="320" t="s">
        <v>6047</v>
      </c>
      <c r="C4532" s="321">
        <v>4122202</v>
      </c>
    </row>
    <row r="4533" spans="1:3" ht="22.5" x14ac:dyDescent="0.25">
      <c r="A4533" s="321">
        <v>4122301</v>
      </c>
      <c r="B4533" s="320" t="s">
        <v>6048</v>
      </c>
      <c r="C4533" s="321">
        <v>4122301</v>
      </c>
    </row>
    <row r="4534" spans="1:3" ht="45" x14ac:dyDescent="0.25">
      <c r="A4534" s="321">
        <v>41224</v>
      </c>
      <c r="B4534" s="320" t="s">
        <v>6049</v>
      </c>
      <c r="C4534" s="321">
        <v>41224</v>
      </c>
    </row>
    <row r="4535" spans="1:3" x14ac:dyDescent="0.25">
      <c r="A4535" s="321">
        <v>4123101</v>
      </c>
      <c r="B4535" s="320" t="s">
        <v>6050</v>
      </c>
      <c r="C4535" s="321">
        <v>4123101</v>
      </c>
    </row>
    <row r="4536" spans="1:3" x14ac:dyDescent="0.25">
      <c r="A4536" s="321">
        <v>4123102</v>
      </c>
      <c r="B4536" s="320" t="s">
        <v>6051</v>
      </c>
      <c r="C4536" s="321">
        <v>4123102</v>
      </c>
    </row>
    <row r="4537" spans="1:3" x14ac:dyDescent="0.25">
      <c r="A4537" s="321">
        <v>4123103</v>
      </c>
      <c r="B4537" s="320" t="s">
        <v>6052</v>
      </c>
      <c r="C4537" s="321">
        <v>4123103</v>
      </c>
    </row>
    <row r="4538" spans="1:3" x14ac:dyDescent="0.25">
      <c r="A4538" s="321">
        <v>4123104</v>
      </c>
      <c r="B4538" s="320" t="s">
        <v>6053</v>
      </c>
      <c r="C4538" s="321">
        <v>4123104</v>
      </c>
    </row>
    <row r="4539" spans="1:3" x14ac:dyDescent="0.25">
      <c r="A4539" s="321">
        <v>4123105</v>
      </c>
      <c r="B4539" s="320" t="s">
        <v>6054</v>
      </c>
      <c r="C4539" s="321">
        <v>4123105</v>
      </c>
    </row>
    <row r="4540" spans="1:3" ht="22.5" x14ac:dyDescent="0.25">
      <c r="A4540" s="321">
        <v>4123106</v>
      </c>
      <c r="B4540" s="320" t="s">
        <v>6055</v>
      </c>
      <c r="C4540" s="321">
        <v>4123106</v>
      </c>
    </row>
    <row r="4541" spans="1:3" ht="22.5" x14ac:dyDescent="0.25">
      <c r="A4541" s="321">
        <v>4123107</v>
      </c>
      <c r="B4541" s="320" t="s">
        <v>6056</v>
      </c>
      <c r="C4541" s="321">
        <v>4123107</v>
      </c>
    </row>
    <row r="4542" spans="1:3" ht="22.5" x14ac:dyDescent="0.25">
      <c r="A4542" s="321">
        <v>41232</v>
      </c>
      <c r="B4542" s="320" t="s">
        <v>6057</v>
      </c>
      <c r="C4542" s="321">
        <v>41232</v>
      </c>
    </row>
    <row r="4543" spans="1:3" x14ac:dyDescent="0.25">
      <c r="A4543" s="321">
        <v>4123301</v>
      </c>
      <c r="B4543" s="320" t="s">
        <v>6058</v>
      </c>
      <c r="C4543" s="321">
        <v>4123301</v>
      </c>
    </row>
    <row r="4544" spans="1:3" x14ac:dyDescent="0.25">
      <c r="A4544" s="321">
        <v>4123401</v>
      </c>
      <c r="B4544" s="320" t="s">
        <v>6059</v>
      </c>
      <c r="C4544" s="321">
        <v>4123401</v>
      </c>
    </row>
    <row r="4545" spans="1:3" ht="22.5" x14ac:dyDescent="0.25">
      <c r="A4545" s="321">
        <v>41239</v>
      </c>
      <c r="B4545" s="320" t="s">
        <v>6060</v>
      </c>
      <c r="C4545" s="321">
        <v>41239</v>
      </c>
    </row>
    <row r="4546" spans="1:3" x14ac:dyDescent="0.25">
      <c r="A4546" s="321">
        <v>4124101</v>
      </c>
      <c r="B4546" s="320" t="s">
        <v>6061</v>
      </c>
      <c r="C4546" s="321">
        <v>4124101</v>
      </c>
    </row>
    <row r="4547" spans="1:3" x14ac:dyDescent="0.25">
      <c r="A4547" s="321">
        <v>4124102</v>
      </c>
      <c r="B4547" s="320" t="s">
        <v>6062</v>
      </c>
      <c r="C4547" s="321">
        <v>4124102</v>
      </c>
    </row>
    <row r="4548" spans="1:3" ht="22.5" x14ac:dyDescent="0.25">
      <c r="A4548" s="321">
        <v>4124201</v>
      </c>
      <c r="B4548" s="320" t="s">
        <v>6063</v>
      </c>
      <c r="C4548" s="321">
        <v>4124201</v>
      </c>
    </row>
    <row r="4549" spans="1:3" ht="22.5" x14ac:dyDescent="0.25">
      <c r="A4549" s="321">
        <v>4124202</v>
      </c>
      <c r="B4549" s="320" t="s">
        <v>6064</v>
      </c>
      <c r="C4549" s="321">
        <v>4124202</v>
      </c>
    </row>
    <row r="4550" spans="1:3" ht="22.5" x14ac:dyDescent="0.25">
      <c r="A4550" s="321">
        <v>4124203</v>
      </c>
      <c r="B4550" s="320" t="s">
        <v>6065</v>
      </c>
      <c r="C4550" s="321">
        <v>4124203</v>
      </c>
    </row>
    <row r="4551" spans="1:3" ht="22.5" x14ac:dyDescent="0.25">
      <c r="A4551" s="321">
        <v>41243</v>
      </c>
      <c r="B4551" s="320" t="s">
        <v>6066</v>
      </c>
      <c r="C4551" s="321">
        <v>41243</v>
      </c>
    </row>
    <row r="4552" spans="1:3" ht="22.5" x14ac:dyDescent="0.25">
      <c r="A4552" s="321">
        <v>4124401</v>
      </c>
      <c r="B4552" s="320" t="s">
        <v>6067</v>
      </c>
      <c r="C4552" s="321">
        <v>4124401</v>
      </c>
    </row>
    <row r="4553" spans="1:3" ht="22.5" x14ac:dyDescent="0.25">
      <c r="A4553" s="321">
        <v>4125101</v>
      </c>
      <c r="B4553" s="320" t="s">
        <v>6068</v>
      </c>
      <c r="C4553" s="321">
        <v>4125101</v>
      </c>
    </row>
    <row r="4554" spans="1:3" ht="22.5" x14ac:dyDescent="0.25">
      <c r="A4554" s="321">
        <v>41252</v>
      </c>
      <c r="B4554" s="320" t="s">
        <v>6069</v>
      </c>
      <c r="C4554" s="321">
        <v>41252</v>
      </c>
    </row>
    <row r="4555" spans="1:3" x14ac:dyDescent="0.25">
      <c r="A4555" s="321">
        <v>4125301</v>
      </c>
      <c r="B4555" s="320" t="s">
        <v>6070</v>
      </c>
      <c r="C4555" s="321">
        <v>4125301</v>
      </c>
    </row>
    <row r="4556" spans="1:3" x14ac:dyDescent="0.25">
      <c r="A4556" s="321">
        <v>4125302</v>
      </c>
      <c r="B4556" s="320" t="s">
        <v>6071</v>
      </c>
      <c r="C4556" s="321">
        <v>4125302</v>
      </c>
    </row>
    <row r="4557" spans="1:3" ht="22.5" x14ac:dyDescent="0.25">
      <c r="A4557" s="321">
        <v>4125303</v>
      </c>
      <c r="B4557" s="320" t="s">
        <v>6072</v>
      </c>
      <c r="C4557" s="321">
        <v>4125303</v>
      </c>
    </row>
    <row r="4558" spans="1:3" x14ac:dyDescent="0.25">
      <c r="A4558" s="321">
        <v>4125304</v>
      </c>
      <c r="B4558" s="320" t="s">
        <v>6073</v>
      </c>
      <c r="C4558" s="321">
        <v>4125304</v>
      </c>
    </row>
    <row r="4559" spans="1:3" ht="22.5" x14ac:dyDescent="0.25">
      <c r="A4559" s="321">
        <v>4126101</v>
      </c>
      <c r="B4559" s="320" t="s">
        <v>6074</v>
      </c>
      <c r="C4559" s="321">
        <v>4126101</v>
      </c>
    </row>
    <row r="4560" spans="1:3" ht="22.5" x14ac:dyDescent="0.25">
      <c r="A4560" s="321">
        <v>4126102</v>
      </c>
      <c r="B4560" s="320" t="s">
        <v>6075</v>
      </c>
      <c r="C4560" s="321">
        <v>4126102</v>
      </c>
    </row>
    <row r="4561" spans="1:3" ht="22.5" x14ac:dyDescent="0.25">
      <c r="A4561" s="321">
        <v>4126103</v>
      </c>
      <c r="B4561" s="320" t="s">
        <v>6076</v>
      </c>
      <c r="C4561" s="321">
        <v>4126103</v>
      </c>
    </row>
    <row r="4562" spans="1:3" x14ac:dyDescent="0.25">
      <c r="A4562" s="321">
        <v>4126104</v>
      </c>
      <c r="B4562" s="320" t="s">
        <v>6077</v>
      </c>
      <c r="C4562" s="321">
        <v>4126104</v>
      </c>
    </row>
    <row r="4563" spans="1:3" x14ac:dyDescent="0.25">
      <c r="A4563" s="321">
        <v>4126201</v>
      </c>
      <c r="B4563" s="320" t="s">
        <v>6078</v>
      </c>
      <c r="C4563" s="321">
        <v>4126201</v>
      </c>
    </row>
    <row r="4564" spans="1:3" x14ac:dyDescent="0.25">
      <c r="A4564" s="321">
        <v>4126301</v>
      </c>
      <c r="B4564" s="320" t="s">
        <v>6079</v>
      </c>
      <c r="C4564" s="321">
        <v>4126301</v>
      </c>
    </row>
    <row r="4565" spans="1:3" x14ac:dyDescent="0.25">
      <c r="A4565" s="321">
        <v>4126302</v>
      </c>
      <c r="B4565" s="320" t="s">
        <v>6080</v>
      </c>
      <c r="C4565" s="321">
        <v>4126302</v>
      </c>
    </row>
    <row r="4566" spans="1:3" ht="33.75" x14ac:dyDescent="0.25">
      <c r="A4566" s="321">
        <v>41264</v>
      </c>
      <c r="B4566" s="320" t="s">
        <v>6081</v>
      </c>
      <c r="C4566" s="321">
        <v>41264</v>
      </c>
    </row>
    <row r="4567" spans="1:3" x14ac:dyDescent="0.25">
      <c r="A4567" s="321">
        <v>4126501</v>
      </c>
      <c r="B4567" s="320" t="s">
        <v>6082</v>
      </c>
      <c r="C4567" s="321">
        <v>4126501</v>
      </c>
    </row>
    <row r="4568" spans="1:3" x14ac:dyDescent="0.25">
      <c r="A4568" s="321">
        <v>4126601</v>
      </c>
      <c r="B4568" s="320" t="s">
        <v>6083</v>
      </c>
      <c r="C4568" s="321">
        <v>4126601</v>
      </c>
    </row>
    <row r="4569" spans="1:3" x14ac:dyDescent="0.25">
      <c r="A4569" s="321">
        <v>41267</v>
      </c>
      <c r="B4569" s="320" t="s">
        <v>6084</v>
      </c>
      <c r="C4569" s="321">
        <v>41267</v>
      </c>
    </row>
    <row r="4570" spans="1:3" x14ac:dyDescent="0.25">
      <c r="A4570" s="321">
        <v>41271</v>
      </c>
      <c r="B4570" s="320" t="s">
        <v>6085</v>
      </c>
      <c r="C4570" s="321">
        <v>41271</v>
      </c>
    </row>
    <row r="4571" spans="1:3" x14ac:dyDescent="0.25">
      <c r="A4571" s="321">
        <v>41272</v>
      </c>
      <c r="B4571" s="320" t="s">
        <v>6086</v>
      </c>
      <c r="C4571" s="321">
        <v>41272</v>
      </c>
    </row>
    <row r="4572" spans="1:3" x14ac:dyDescent="0.25">
      <c r="A4572" s="321">
        <v>41273</v>
      </c>
      <c r="B4572" s="320" t="s">
        <v>6087</v>
      </c>
      <c r="C4572" s="321">
        <v>41273</v>
      </c>
    </row>
    <row r="4573" spans="1:3" ht="22.5" x14ac:dyDescent="0.25">
      <c r="A4573" s="321">
        <v>4128101</v>
      </c>
      <c r="B4573" s="320" t="s">
        <v>6088</v>
      </c>
      <c r="C4573" s="321">
        <v>4128101</v>
      </c>
    </row>
    <row r="4574" spans="1:3" ht="22.5" x14ac:dyDescent="0.25">
      <c r="A4574" s="321">
        <v>4128201</v>
      </c>
      <c r="B4574" s="320" t="s">
        <v>6089</v>
      </c>
      <c r="C4574" s="321">
        <v>4128201</v>
      </c>
    </row>
    <row r="4575" spans="1:3" x14ac:dyDescent="0.25">
      <c r="A4575" s="321">
        <v>4128301</v>
      </c>
      <c r="B4575" s="320" t="s">
        <v>6090</v>
      </c>
      <c r="C4575" s="321">
        <v>4128301</v>
      </c>
    </row>
    <row r="4576" spans="1:3" x14ac:dyDescent="0.25">
      <c r="A4576" s="321">
        <v>4128302</v>
      </c>
      <c r="B4576" s="320" t="s">
        <v>6091</v>
      </c>
      <c r="C4576" s="321">
        <v>4128302</v>
      </c>
    </row>
    <row r="4577" spans="1:3" x14ac:dyDescent="0.25">
      <c r="A4577" s="321">
        <v>4128303</v>
      </c>
      <c r="B4577" s="320" t="s">
        <v>6092</v>
      </c>
      <c r="C4577" s="321">
        <v>4128303</v>
      </c>
    </row>
    <row r="4578" spans="1:3" x14ac:dyDescent="0.25">
      <c r="A4578" s="321">
        <v>4128304</v>
      </c>
      <c r="B4578" s="320" t="s">
        <v>6093</v>
      </c>
      <c r="C4578" s="321">
        <v>4128304</v>
      </c>
    </row>
    <row r="4579" spans="1:3" x14ac:dyDescent="0.25">
      <c r="A4579" s="321">
        <v>4128401</v>
      </c>
      <c r="B4579" s="320" t="s">
        <v>6094</v>
      </c>
      <c r="C4579" s="321">
        <v>4128401</v>
      </c>
    </row>
    <row r="4580" spans="1:3" ht="22.5" x14ac:dyDescent="0.25">
      <c r="A4580" s="321">
        <v>41285</v>
      </c>
      <c r="B4580" s="320" t="s">
        <v>6095</v>
      </c>
      <c r="C4580" s="321">
        <v>41285</v>
      </c>
    </row>
    <row r="4581" spans="1:3" ht="33.75" x14ac:dyDescent="0.25">
      <c r="A4581" s="321">
        <v>41286</v>
      </c>
      <c r="B4581" s="320" t="s">
        <v>6096</v>
      </c>
      <c r="C4581" s="321">
        <v>41286</v>
      </c>
    </row>
    <row r="4582" spans="1:3" x14ac:dyDescent="0.25">
      <c r="A4582" s="321">
        <v>4128701</v>
      </c>
      <c r="B4582" s="320" t="s">
        <v>6097</v>
      </c>
      <c r="C4582" s="321">
        <v>4128701</v>
      </c>
    </row>
    <row r="4583" spans="1:3" ht="22.5" x14ac:dyDescent="0.25">
      <c r="A4583" s="321">
        <v>41288</v>
      </c>
      <c r="B4583" s="320" t="s">
        <v>6098</v>
      </c>
      <c r="C4583" s="321">
        <v>41288</v>
      </c>
    </row>
    <row r="4584" spans="1:3" ht="33.75" x14ac:dyDescent="0.25">
      <c r="A4584" s="321">
        <v>41289</v>
      </c>
      <c r="B4584" s="320" t="s">
        <v>6099</v>
      </c>
      <c r="C4584" s="321">
        <v>41289</v>
      </c>
    </row>
    <row r="4585" spans="1:3" x14ac:dyDescent="0.25">
      <c r="A4585" s="321">
        <v>4129101</v>
      </c>
      <c r="B4585" s="320" t="s">
        <v>6100</v>
      </c>
      <c r="C4585" s="321">
        <v>4129101</v>
      </c>
    </row>
    <row r="4586" spans="1:3" x14ac:dyDescent="0.25">
      <c r="A4586" s="321">
        <v>4129201</v>
      </c>
      <c r="B4586" s="320" t="s">
        <v>6101</v>
      </c>
      <c r="C4586" s="321">
        <v>4129201</v>
      </c>
    </row>
    <row r="4587" spans="1:3" x14ac:dyDescent="0.25">
      <c r="A4587" s="321">
        <v>4129202</v>
      </c>
      <c r="B4587" s="320" t="s">
        <v>6102</v>
      </c>
      <c r="C4587" s="321">
        <v>4129202</v>
      </c>
    </row>
    <row r="4588" spans="1:3" x14ac:dyDescent="0.25">
      <c r="A4588" s="321">
        <v>4129301</v>
      </c>
      <c r="B4588" s="320" t="s">
        <v>6103</v>
      </c>
      <c r="C4588" s="321">
        <v>4129301</v>
      </c>
    </row>
    <row r="4589" spans="1:3" ht="22.5" x14ac:dyDescent="0.25">
      <c r="A4589" s="321">
        <v>4129302</v>
      </c>
      <c r="B4589" s="320" t="s">
        <v>6104</v>
      </c>
      <c r="C4589" s="321">
        <v>4129302</v>
      </c>
    </row>
    <row r="4590" spans="1:3" x14ac:dyDescent="0.25">
      <c r="A4590" s="321">
        <v>4129303</v>
      </c>
      <c r="B4590" s="320" t="s">
        <v>6105</v>
      </c>
      <c r="C4590" s="321">
        <v>4129303</v>
      </c>
    </row>
    <row r="4591" spans="1:3" x14ac:dyDescent="0.25">
      <c r="A4591" s="321">
        <v>4129304</v>
      </c>
      <c r="B4591" s="320" t="s">
        <v>6106</v>
      </c>
      <c r="C4591" s="321">
        <v>4129304</v>
      </c>
    </row>
    <row r="4592" spans="1:3" x14ac:dyDescent="0.25">
      <c r="A4592" s="321">
        <v>4129305</v>
      </c>
      <c r="B4592" s="320" t="s">
        <v>6107</v>
      </c>
      <c r="C4592" s="321">
        <v>4129305</v>
      </c>
    </row>
    <row r="4593" spans="1:3" x14ac:dyDescent="0.25">
      <c r="A4593" s="321">
        <v>4129306</v>
      </c>
      <c r="B4593" s="320" t="s">
        <v>6108</v>
      </c>
      <c r="C4593" s="321">
        <v>4129306</v>
      </c>
    </row>
    <row r="4594" spans="1:3" x14ac:dyDescent="0.25">
      <c r="A4594" s="321">
        <v>4131001</v>
      </c>
      <c r="B4594" s="320" t="s">
        <v>6109</v>
      </c>
      <c r="C4594" s="321">
        <v>4131001</v>
      </c>
    </row>
    <row r="4595" spans="1:3" x14ac:dyDescent="0.25">
      <c r="A4595" s="321">
        <v>4131002</v>
      </c>
      <c r="B4595" s="320" t="s">
        <v>6110</v>
      </c>
      <c r="C4595" s="321">
        <v>4131002</v>
      </c>
    </row>
    <row r="4596" spans="1:3" x14ac:dyDescent="0.25">
      <c r="A4596" s="321">
        <v>4131003</v>
      </c>
      <c r="B4596" s="320" t="s">
        <v>6111</v>
      </c>
      <c r="C4596" s="321">
        <v>4131003</v>
      </c>
    </row>
    <row r="4597" spans="1:3" x14ac:dyDescent="0.25">
      <c r="A4597" s="321">
        <v>4131004</v>
      </c>
      <c r="B4597" s="320" t="s">
        <v>6112</v>
      </c>
      <c r="C4597" s="321">
        <v>4131004</v>
      </c>
    </row>
    <row r="4598" spans="1:3" x14ac:dyDescent="0.25">
      <c r="A4598" s="321">
        <v>4131005</v>
      </c>
      <c r="B4598" s="320" t="s">
        <v>6113</v>
      </c>
      <c r="C4598" s="321">
        <v>4131005</v>
      </c>
    </row>
    <row r="4599" spans="1:3" x14ac:dyDescent="0.25">
      <c r="A4599" s="321">
        <v>4132001</v>
      </c>
      <c r="B4599" s="320" t="s">
        <v>6114</v>
      </c>
      <c r="C4599" s="321">
        <v>4132001</v>
      </c>
    </row>
    <row r="4600" spans="1:3" x14ac:dyDescent="0.25">
      <c r="A4600" s="321">
        <v>4132002</v>
      </c>
      <c r="B4600" s="320" t="s">
        <v>6115</v>
      </c>
      <c r="C4600" s="321">
        <v>4132002</v>
      </c>
    </row>
    <row r="4601" spans="1:3" x14ac:dyDescent="0.25">
      <c r="A4601" s="321">
        <v>4132003</v>
      </c>
      <c r="B4601" s="320" t="s">
        <v>6116</v>
      </c>
      <c r="C4601" s="321">
        <v>4132003</v>
      </c>
    </row>
    <row r="4602" spans="1:3" x14ac:dyDescent="0.25">
      <c r="A4602" s="321">
        <v>4132004</v>
      </c>
      <c r="B4602" s="320" t="s">
        <v>6117</v>
      </c>
      <c r="C4602" s="321">
        <v>4132004</v>
      </c>
    </row>
    <row r="4603" spans="1:3" x14ac:dyDescent="0.25">
      <c r="A4603" s="321">
        <v>4132005</v>
      </c>
      <c r="B4603" s="320" t="s">
        <v>6118</v>
      </c>
      <c r="C4603" s="321">
        <v>4132005</v>
      </c>
    </row>
    <row r="4604" spans="1:3" x14ac:dyDescent="0.25">
      <c r="A4604" s="321">
        <v>4133001</v>
      </c>
      <c r="B4604" s="320" t="s">
        <v>6119</v>
      </c>
      <c r="C4604" s="321">
        <v>4133001</v>
      </c>
    </row>
    <row r="4605" spans="1:3" x14ac:dyDescent="0.25">
      <c r="A4605" s="321">
        <v>4133002</v>
      </c>
      <c r="B4605" s="320" t="s">
        <v>6120</v>
      </c>
      <c r="C4605" s="321">
        <v>4133002</v>
      </c>
    </row>
    <row r="4606" spans="1:3" x14ac:dyDescent="0.25">
      <c r="A4606" s="321">
        <v>4133003</v>
      </c>
      <c r="B4606" s="320" t="s">
        <v>6121</v>
      </c>
      <c r="C4606" s="321">
        <v>4133003</v>
      </c>
    </row>
    <row r="4607" spans="1:3" x14ac:dyDescent="0.25">
      <c r="A4607" s="321">
        <v>4133004</v>
      </c>
      <c r="B4607" s="320" t="s">
        <v>6122</v>
      </c>
      <c r="C4607" s="321">
        <v>4133004</v>
      </c>
    </row>
    <row r="4608" spans="1:3" ht="22.5" x14ac:dyDescent="0.25">
      <c r="A4608" s="321">
        <v>41340</v>
      </c>
      <c r="B4608" s="320" t="s">
        <v>6123</v>
      </c>
      <c r="C4608" s="321">
        <v>41340</v>
      </c>
    </row>
    <row r="4609" spans="1:3" ht="33.75" x14ac:dyDescent="0.25">
      <c r="A4609" s="321">
        <v>41350</v>
      </c>
      <c r="B4609" s="320" t="s">
        <v>6124</v>
      </c>
      <c r="C4609" s="321">
        <v>41350</v>
      </c>
    </row>
    <row r="4610" spans="1:3" x14ac:dyDescent="0.25">
      <c r="A4610" s="321">
        <v>41411</v>
      </c>
      <c r="B4610" s="320" t="s">
        <v>6125</v>
      </c>
      <c r="C4610" s="321">
        <v>41411</v>
      </c>
    </row>
    <row r="4611" spans="1:3" ht="22.5" x14ac:dyDescent="0.25">
      <c r="A4611" s="321">
        <v>41412</v>
      </c>
      <c r="B4611" s="320" t="s">
        <v>6126</v>
      </c>
      <c r="C4611" s="321">
        <v>41412</v>
      </c>
    </row>
    <row r="4612" spans="1:3" x14ac:dyDescent="0.25">
      <c r="A4612" s="321">
        <v>4141301</v>
      </c>
      <c r="B4612" s="320" t="s">
        <v>6127</v>
      </c>
      <c r="C4612" s="321">
        <v>4141301</v>
      </c>
    </row>
    <row r="4613" spans="1:3" x14ac:dyDescent="0.25">
      <c r="A4613" s="321">
        <v>4141302</v>
      </c>
      <c r="B4613" s="320" t="s">
        <v>6128</v>
      </c>
      <c r="C4613" s="321">
        <v>4141302</v>
      </c>
    </row>
    <row r="4614" spans="1:3" x14ac:dyDescent="0.25">
      <c r="A4614" s="321">
        <v>4141303</v>
      </c>
      <c r="B4614" s="320" t="s">
        <v>6129</v>
      </c>
      <c r="C4614" s="321">
        <v>4141303</v>
      </c>
    </row>
    <row r="4615" spans="1:3" x14ac:dyDescent="0.25">
      <c r="A4615" s="321">
        <v>4141398</v>
      </c>
      <c r="B4615" s="320" t="s">
        <v>6130</v>
      </c>
      <c r="C4615" s="321">
        <v>4141398</v>
      </c>
    </row>
    <row r="4616" spans="1:3" x14ac:dyDescent="0.25">
      <c r="A4616" s="321">
        <v>4141399</v>
      </c>
      <c r="B4616" s="320" t="s">
        <v>6131</v>
      </c>
      <c r="C4616" s="321">
        <v>4141399</v>
      </c>
    </row>
    <row r="4617" spans="1:3" ht="33.75" x14ac:dyDescent="0.25">
      <c r="A4617" s="321">
        <v>41421</v>
      </c>
      <c r="B4617" s="320" t="s">
        <v>6132</v>
      </c>
      <c r="C4617" s="321">
        <v>41421</v>
      </c>
    </row>
    <row r="4618" spans="1:3" x14ac:dyDescent="0.25">
      <c r="A4618" s="321">
        <v>4142201</v>
      </c>
      <c r="B4618" s="320" t="s">
        <v>6133</v>
      </c>
      <c r="C4618" s="321">
        <v>4142201</v>
      </c>
    </row>
    <row r="4619" spans="1:3" x14ac:dyDescent="0.25">
      <c r="A4619" s="321">
        <v>4142202</v>
      </c>
      <c r="B4619" s="320" t="s">
        <v>6134</v>
      </c>
      <c r="C4619" s="321">
        <v>4142202</v>
      </c>
    </row>
    <row r="4620" spans="1:3" x14ac:dyDescent="0.25">
      <c r="A4620" s="321">
        <v>4142203</v>
      </c>
      <c r="B4620" s="320" t="s">
        <v>6135</v>
      </c>
      <c r="C4620" s="321">
        <v>4142203</v>
      </c>
    </row>
    <row r="4621" spans="1:3" x14ac:dyDescent="0.25">
      <c r="A4621" s="321">
        <v>4142204</v>
      </c>
      <c r="B4621" s="320" t="s">
        <v>6136</v>
      </c>
      <c r="C4621" s="321">
        <v>4142204</v>
      </c>
    </row>
    <row r="4622" spans="1:3" x14ac:dyDescent="0.25">
      <c r="A4622" s="321">
        <v>4412205</v>
      </c>
      <c r="B4622" s="320" t="s">
        <v>6137</v>
      </c>
      <c r="C4622" s="321">
        <v>4412205</v>
      </c>
    </row>
    <row r="4623" spans="1:3" x14ac:dyDescent="0.25">
      <c r="A4623" s="321">
        <v>4143101</v>
      </c>
      <c r="B4623" s="320" t="s">
        <v>6138</v>
      </c>
      <c r="C4623" s="321">
        <v>4143101</v>
      </c>
    </row>
    <row r="4624" spans="1:3" x14ac:dyDescent="0.25">
      <c r="A4624" s="321">
        <v>4143102</v>
      </c>
      <c r="B4624" s="320" t="s">
        <v>6139</v>
      </c>
      <c r="C4624" s="321">
        <v>4143102</v>
      </c>
    </row>
    <row r="4625" spans="1:3" x14ac:dyDescent="0.25">
      <c r="A4625" s="321">
        <v>4143201</v>
      </c>
      <c r="B4625" s="320" t="s">
        <v>6140</v>
      </c>
      <c r="C4625" s="321">
        <v>4143201</v>
      </c>
    </row>
    <row r="4626" spans="1:3" x14ac:dyDescent="0.25">
      <c r="A4626" s="321">
        <v>4143202</v>
      </c>
      <c r="B4626" s="320" t="s">
        <v>6141</v>
      </c>
      <c r="C4626" s="321">
        <v>4143202</v>
      </c>
    </row>
    <row r="4627" spans="1:3" x14ac:dyDescent="0.25">
      <c r="A4627" s="321">
        <v>4144101</v>
      </c>
      <c r="B4627" s="320" t="s">
        <v>6142</v>
      </c>
      <c r="C4627" s="321">
        <v>4144101</v>
      </c>
    </row>
    <row r="4628" spans="1:3" x14ac:dyDescent="0.25">
      <c r="A4628" s="321">
        <v>4144102</v>
      </c>
      <c r="B4628" s="320" t="s">
        <v>6143</v>
      </c>
      <c r="C4628" s="321">
        <v>4144102</v>
      </c>
    </row>
    <row r="4629" spans="1:3" x14ac:dyDescent="0.25">
      <c r="A4629" s="321">
        <v>4144103</v>
      </c>
      <c r="B4629" s="320" t="s">
        <v>6144</v>
      </c>
      <c r="C4629" s="321">
        <v>4144103</v>
      </c>
    </row>
    <row r="4630" spans="1:3" x14ac:dyDescent="0.25">
      <c r="A4630" s="321">
        <v>4144201</v>
      </c>
      <c r="B4630" s="320" t="s">
        <v>6145</v>
      </c>
      <c r="C4630" s="321">
        <v>4144201</v>
      </c>
    </row>
    <row r="4631" spans="1:3" x14ac:dyDescent="0.25">
      <c r="A4631" s="321">
        <v>4144202</v>
      </c>
      <c r="B4631" s="320" t="s">
        <v>6146</v>
      </c>
      <c r="C4631" s="321">
        <v>4144202</v>
      </c>
    </row>
    <row r="4632" spans="1:3" x14ac:dyDescent="0.25">
      <c r="A4632" s="321">
        <v>4144203</v>
      </c>
      <c r="B4632" s="320" t="s">
        <v>6147</v>
      </c>
      <c r="C4632" s="321">
        <v>4144203</v>
      </c>
    </row>
    <row r="4633" spans="1:3" x14ac:dyDescent="0.25">
      <c r="A4633" s="321">
        <v>4144299</v>
      </c>
      <c r="B4633" s="320" t="s">
        <v>6148</v>
      </c>
      <c r="C4633" s="321">
        <v>4144299</v>
      </c>
    </row>
    <row r="4634" spans="1:3" x14ac:dyDescent="0.25">
      <c r="A4634" s="321">
        <v>4144301</v>
      </c>
      <c r="B4634" s="320" t="s">
        <v>6149</v>
      </c>
      <c r="C4634" s="321">
        <v>4144301</v>
      </c>
    </row>
    <row r="4635" spans="1:3" x14ac:dyDescent="0.25">
      <c r="A4635" s="321">
        <v>4144302</v>
      </c>
      <c r="B4635" s="320" t="s">
        <v>6150</v>
      </c>
      <c r="C4635" s="321">
        <v>4144302</v>
      </c>
    </row>
    <row r="4636" spans="1:3" x14ac:dyDescent="0.25">
      <c r="A4636" s="321">
        <v>4144303</v>
      </c>
      <c r="B4636" s="320" t="s">
        <v>6151</v>
      </c>
      <c r="C4636" s="321">
        <v>4144303</v>
      </c>
    </row>
    <row r="4637" spans="1:3" x14ac:dyDescent="0.25">
      <c r="A4637" s="321">
        <v>4151101</v>
      </c>
      <c r="B4637" s="320" t="s">
        <v>6152</v>
      </c>
      <c r="C4637" s="321">
        <v>4151101</v>
      </c>
    </row>
    <row r="4638" spans="1:3" x14ac:dyDescent="0.25">
      <c r="A4638" s="321">
        <v>4151102</v>
      </c>
      <c r="B4638" s="320" t="s">
        <v>6153</v>
      </c>
      <c r="C4638" s="321">
        <v>4151102</v>
      </c>
    </row>
    <row r="4639" spans="1:3" x14ac:dyDescent="0.25">
      <c r="A4639" s="321">
        <v>4151201</v>
      </c>
      <c r="B4639" s="320" t="s">
        <v>6154</v>
      </c>
      <c r="C4639" s="321">
        <v>4151201</v>
      </c>
    </row>
    <row r="4640" spans="1:3" x14ac:dyDescent="0.25">
      <c r="A4640" s="321">
        <v>4151202</v>
      </c>
      <c r="B4640" s="320" t="s">
        <v>6155</v>
      </c>
      <c r="C4640" s="321">
        <v>4151202</v>
      </c>
    </row>
    <row r="4641" spans="1:3" x14ac:dyDescent="0.25">
      <c r="A4641" s="321">
        <v>4151203</v>
      </c>
      <c r="B4641" s="320" t="s">
        <v>6156</v>
      </c>
      <c r="C4641" s="321">
        <v>4151203</v>
      </c>
    </row>
    <row r="4642" spans="1:3" x14ac:dyDescent="0.25">
      <c r="A4642" s="321">
        <v>4151204</v>
      </c>
      <c r="B4642" s="320" t="s">
        <v>6157</v>
      </c>
      <c r="C4642" s="321">
        <v>4151204</v>
      </c>
    </row>
    <row r="4643" spans="1:3" x14ac:dyDescent="0.25">
      <c r="A4643" s="321">
        <v>4151205</v>
      </c>
      <c r="B4643" s="320" t="s">
        <v>6158</v>
      </c>
      <c r="C4643" s="321">
        <v>4151205</v>
      </c>
    </row>
    <row r="4644" spans="1:3" x14ac:dyDescent="0.25">
      <c r="A4644" s="321">
        <v>4151206</v>
      </c>
      <c r="B4644" s="320" t="s">
        <v>6159</v>
      </c>
      <c r="C4644" s="321">
        <v>4151206</v>
      </c>
    </row>
    <row r="4645" spans="1:3" x14ac:dyDescent="0.25">
      <c r="A4645" s="321">
        <v>4151207</v>
      </c>
      <c r="B4645" s="320" t="s">
        <v>6160</v>
      </c>
      <c r="C4645" s="321">
        <v>4151207</v>
      </c>
    </row>
    <row r="4646" spans="1:3" x14ac:dyDescent="0.25">
      <c r="A4646" s="321">
        <v>4151208</v>
      </c>
      <c r="B4646" s="320" t="s">
        <v>6161</v>
      </c>
      <c r="C4646" s="321">
        <v>4151208</v>
      </c>
    </row>
    <row r="4647" spans="1:3" x14ac:dyDescent="0.25">
      <c r="A4647" s="321">
        <v>4151209</v>
      </c>
      <c r="B4647" s="320" t="s">
        <v>6162</v>
      </c>
      <c r="C4647" s="321">
        <v>4151209</v>
      </c>
    </row>
    <row r="4648" spans="1:3" x14ac:dyDescent="0.25">
      <c r="A4648" s="321">
        <v>4151210</v>
      </c>
      <c r="B4648" s="320" t="s">
        <v>6163</v>
      </c>
      <c r="C4648" s="321">
        <v>4151210</v>
      </c>
    </row>
    <row r="4649" spans="1:3" x14ac:dyDescent="0.25">
      <c r="A4649" s="321">
        <v>4151211</v>
      </c>
      <c r="B4649" s="320" t="s">
        <v>6164</v>
      </c>
      <c r="C4649" s="321">
        <v>4151211</v>
      </c>
    </row>
    <row r="4650" spans="1:3" x14ac:dyDescent="0.25">
      <c r="A4650" s="321">
        <v>4151212</v>
      </c>
      <c r="B4650" s="320" t="s">
        <v>6165</v>
      </c>
      <c r="C4650" s="321">
        <v>4151212</v>
      </c>
    </row>
    <row r="4651" spans="1:3" x14ac:dyDescent="0.25">
      <c r="A4651" s="321">
        <v>4151213</v>
      </c>
      <c r="B4651" s="320" t="s">
        <v>6166</v>
      </c>
      <c r="C4651" s="321">
        <v>4151213</v>
      </c>
    </row>
    <row r="4652" spans="1:3" x14ac:dyDescent="0.25">
      <c r="A4652" s="321">
        <v>4151214</v>
      </c>
      <c r="B4652" s="320" t="s">
        <v>6167</v>
      </c>
      <c r="C4652" s="321">
        <v>4151214</v>
      </c>
    </row>
    <row r="4653" spans="1:3" x14ac:dyDescent="0.25">
      <c r="A4653" s="321">
        <v>4151215</v>
      </c>
      <c r="B4653" s="320" t="s">
        <v>6168</v>
      </c>
      <c r="C4653" s="321">
        <v>4151215</v>
      </c>
    </row>
    <row r="4654" spans="1:3" x14ac:dyDescent="0.25">
      <c r="A4654" s="321">
        <v>4151216</v>
      </c>
      <c r="B4654" s="320" t="s">
        <v>6169</v>
      </c>
      <c r="C4654" s="321">
        <v>4151216</v>
      </c>
    </row>
    <row r="4655" spans="1:3" ht="22.5" x14ac:dyDescent="0.25">
      <c r="A4655" s="321">
        <v>4151217</v>
      </c>
      <c r="B4655" s="320" t="s">
        <v>6170</v>
      </c>
      <c r="C4655" s="321">
        <v>4151217</v>
      </c>
    </row>
    <row r="4656" spans="1:3" x14ac:dyDescent="0.25">
      <c r="A4656" s="321">
        <v>4151301</v>
      </c>
      <c r="B4656" s="320" t="s">
        <v>6171</v>
      </c>
      <c r="C4656" s="321">
        <v>4151301</v>
      </c>
    </row>
    <row r="4657" spans="1:3" x14ac:dyDescent="0.25">
      <c r="A4657" s="321">
        <v>4151302</v>
      </c>
      <c r="B4657" s="320" t="s">
        <v>6172</v>
      </c>
      <c r="C4657" s="321">
        <v>4151302</v>
      </c>
    </row>
    <row r="4658" spans="1:3" x14ac:dyDescent="0.25">
      <c r="A4658" s="321">
        <v>4151401</v>
      </c>
      <c r="B4658" s="320" t="s">
        <v>6173</v>
      </c>
      <c r="C4658" s="321">
        <v>4151401</v>
      </c>
    </row>
    <row r="4659" spans="1:3" x14ac:dyDescent="0.25">
      <c r="A4659" s="321">
        <v>4151402</v>
      </c>
      <c r="B4659" s="320" t="s">
        <v>6174</v>
      </c>
      <c r="C4659" s="321">
        <v>4151402</v>
      </c>
    </row>
    <row r="4660" spans="1:3" x14ac:dyDescent="0.25">
      <c r="A4660" s="321">
        <v>4151403</v>
      </c>
      <c r="B4660" s="320" t="s">
        <v>6175</v>
      </c>
      <c r="C4660" s="321">
        <v>4151403</v>
      </c>
    </row>
    <row r="4661" spans="1:3" x14ac:dyDescent="0.25">
      <c r="A4661" s="321">
        <v>4151404</v>
      </c>
      <c r="B4661" s="320" t="s">
        <v>6176</v>
      </c>
      <c r="C4661" s="321">
        <v>4151404</v>
      </c>
    </row>
    <row r="4662" spans="1:3" x14ac:dyDescent="0.25">
      <c r="A4662" s="321">
        <v>4151405</v>
      </c>
      <c r="B4662" s="320" t="s">
        <v>6177</v>
      </c>
      <c r="C4662" s="321">
        <v>4151405</v>
      </c>
    </row>
    <row r="4663" spans="1:3" x14ac:dyDescent="0.25">
      <c r="A4663" s="321">
        <v>4151501</v>
      </c>
      <c r="B4663" s="320" t="s">
        <v>6178</v>
      </c>
      <c r="C4663" s="321">
        <v>4151501</v>
      </c>
    </row>
    <row r="4664" spans="1:3" x14ac:dyDescent="0.25">
      <c r="A4664" s="321">
        <v>4151502</v>
      </c>
      <c r="B4664" s="320" t="s">
        <v>6179</v>
      </c>
      <c r="C4664" s="321">
        <v>4151502</v>
      </c>
    </row>
    <row r="4665" spans="1:3" x14ac:dyDescent="0.25">
      <c r="A4665" s="321">
        <v>4151601</v>
      </c>
      <c r="B4665" s="320" t="s">
        <v>6180</v>
      </c>
      <c r="C4665" s="321">
        <v>4151601</v>
      </c>
    </row>
    <row r="4666" spans="1:3" x14ac:dyDescent="0.25">
      <c r="A4666" s="321">
        <v>4151602</v>
      </c>
      <c r="B4666" s="320" t="s">
        <v>6181</v>
      </c>
      <c r="C4666" s="321">
        <v>4151602</v>
      </c>
    </row>
    <row r="4667" spans="1:3" x14ac:dyDescent="0.25">
      <c r="A4667" s="321">
        <v>4151603</v>
      </c>
      <c r="B4667" s="320" t="s">
        <v>6182</v>
      </c>
      <c r="C4667" s="321">
        <v>4151603</v>
      </c>
    </row>
    <row r="4668" spans="1:3" x14ac:dyDescent="0.25">
      <c r="A4668" s="321">
        <v>4151604</v>
      </c>
      <c r="B4668" s="320" t="s">
        <v>6183</v>
      </c>
      <c r="C4668" s="321">
        <v>4151604</v>
      </c>
    </row>
    <row r="4669" spans="1:3" x14ac:dyDescent="0.25">
      <c r="A4669" s="321">
        <v>4152101</v>
      </c>
      <c r="B4669" s="320" t="s">
        <v>6184</v>
      </c>
      <c r="C4669" s="321">
        <v>4152101</v>
      </c>
    </row>
    <row r="4670" spans="1:3" x14ac:dyDescent="0.25">
      <c r="A4670" s="321">
        <v>4152201</v>
      </c>
      <c r="B4670" s="320" t="s">
        <v>6185</v>
      </c>
      <c r="C4670" s="321">
        <v>4152201</v>
      </c>
    </row>
    <row r="4671" spans="1:3" x14ac:dyDescent="0.25">
      <c r="A4671" s="321">
        <v>4152202</v>
      </c>
      <c r="B4671" s="320" t="s">
        <v>6186</v>
      </c>
      <c r="C4671" s="321">
        <v>4152202</v>
      </c>
    </row>
    <row r="4672" spans="1:3" x14ac:dyDescent="0.25">
      <c r="A4672" s="321">
        <v>4152203</v>
      </c>
      <c r="B4672" s="320" t="s">
        <v>6187</v>
      </c>
      <c r="C4672" s="321">
        <v>4152203</v>
      </c>
    </row>
    <row r="4673" spans="1:3" x14ac:dyDescent="0.25">
      <c r="A4673" s="321">
        <v>4152204</v>
      </c>
      <c r="B4673" s="320" t="s">
        <v>6188</v>
      </c>
      <c r="C4673" s="321">
        <v>4152204</v>
      </c>
    </row>
    <row r="4674" spans="1:3" x14ac:dyDescent="0.25">
      <c r="A4674" s="321">
        <v>4152205</v>
      </c>
      <c r="B4674" s="320" t="s">
        <v>6189</v>
      </c>
      <c r="C4674" s="321">
        <v>4152205</v>
      </c>
    </row>
    <row r="4675" spans="1:3" x14ac:dyDescent="0.25">
      <c r="A4675" s="321">
        <v>4152206</v>
      </c>
      <c r="B4675" s="320" t="s">
        <v>6190</v>
      </c>
      <c r="C4675" s="321">
        <v>4152206</v>
      </c>
    </row>
    <row r="4676" spans="1:3" x14ac:dyDescent="0.25">
      <c r="A4676" s="321">
        <v>4152301</v>
      </c>
      <c r="B4676" s="320" t="s">
        <v>6191</v>
      </c>
      <c r="C4676" s="321">
        <v>4152301</v>
      </c>
    </row>
    <row r="4677" spans="1:3" x14ac:dyDescent="0.25">
      <c r="A4677" s="321">
        <v>4152302</v>
      </c>
      <c r="B4677" s="320" t="s">
        <v>6192</v>
      </c>
      <c r="C4677" s="321">
        <v>4152302</v>
      </c>
    </row>
    <row r="4678" spans="1:3" x14ac:dyDescent="0.25">
      <c r="A4678" s="321">
        <v>4152303</v>
      </c>
      <c r="B4678" s="320" t="s">
        <v>6193</v>
      </c>
      <c r="C4678" s="321">
        <v>4152303</v>
      </c>
    </row>
    <row r="4679" spans="1:3" x14ac:dyDescent="0.25">
      <c r="A4679" s="321">
        <v>4152401</v>
      </c>
      <c r="B4679" s="320" t="s">
        <v>6194</v>
      </c>
      <c r="C4679" s="321">
        <v>4152401</v>
      </c>
    </row>
    <row r="4680" spans="1:3" x14ac:dyDescent="0.25">
      <c r="A4680" s="321">
        <v>4153101</v>
      </c>
      <c r="B4680" s="320" t="s">
        <v>6195</v>
      </c>
      <c r="C4680" s="321">
        <v>4153101</v>
      </c>
    </row>
    <row r="4681" spans="1:3" x14ac:dyDescent="0.25">
      <c r="A4681" s="321">
        <v>4153201</v>
      </c>
      <c r="B4681" s="320" t="s">
        <v>6196</v>
      </c>
      <c r="C4681" s="321">
        <v>4153201</v>
      </c>
    </row>
    <row r="4682" spans="1:3" x14ac:dyDescent="0.25">
      <c r="A4682" s="321">
        <v>4153202</v>
      </c>
      <c r="B4682" s="320" t="s">
        <v>6197</v>
      </c>
      <c r="C4682" s="321">
        <v>4153202</v>
      </c>
    </row>
    <row r="4683" spans="1:3" x14ac:dyDescent="0.25">
      <c r="A4683" s="321">
        <v>4153203</v>
      </c>
      <c r="B4683" s="320" t="s">
        <v>6198</v>
      </c>
      <c r="C4683" s="321">
        <v>4153203</v>
      </c>
    </row>
    <row r="4684" spans="1:3" x14ac:dyDescent="0.25">
      <c r="A4684" s="321">
        <v>4153204</v>
      </c>
      <c r="B4684" s="320" t="s">
        <v>6199</v>
      </c>
      <c r="C4684" s="321">
        <v>4153204</v>
      </c>
    </row>
    <row r="4685" spans="1:3" x14ac:dyDescent="0.25">
      <c r="A4685" s="321">
        <v>4153205</v>
      </c>
      <c r="B4685" s="320" t="s">
        <v>6200</v>
      </c>
      <c r="C4685" s="321">
        <v>4153205</v>
      </c>
    </row>
    <row r="4686" spans="1:3" x14ac:dyDescent="0.25">
      <c r="A4686" s="321">
        <v>4153206</v>
      </c>
      <c r="B4686" s="320" t="s">
        <v>6201</v>
      </c>
      <c r="C4686" s="321">
        <v>4153206</v>
      </c>
    </row>
    <row r="4687" spans="1:3" x14ac:dyDescent="0.25">
      <c r="A4687" s="321">
        <v>4153301</v>
      </c>
      <c r="B4687" s="320" t="s">
        <v>6202</v>
      </c>
      <c r="C4687" s="321">
        <v>4153301</v>
      </c>
    </row>
    <row r="4688" spans="1:3" x14ac:dyDescent="0.25">
      <c r="A4688" s="321">
        <v>4153401</v>
      </c>
      <c r="B4688" s="320" t="s">
        <v>6203</v>
      </c>
      <c r="C4688" s="321">
        <v>4153401</v>
      </c>
    </row>
    <row r="4689" spans="1:3" x14ac:dyDescent="0.25">
      <c r="A4689" s="321">
        <v>4153402</v>
      </c>
      <c r="B4689" s="320" t="s">
        <v>6204</v>
      </c>
      <c r="C4689" s="321">
        <v>4153402</v>
      </c>
    </row>
    <row r="4690" spans="1:3" x14ac:dyDescent="0.25">
      <c r="A4690" s="321">
        <v>4153403</v>
      </c>
      <c r="B4690" s="320" t="s">
        <v>6205</v>
      </c>
      <c r="C4690" s="321">
        <v>4153403</v>
      </c>
    </row>
    <row r="4691" spans="1:3" x14ac:dyDescent="0.25">
      <c r="A4691" s="321">
        <v>4153404</v>
      </c>
      <c r="B4691" s="320" t="s">
        <v>6206</v>
      </c>
      <c r="C4691" s="321">
        <v>4153404</v>
      </c>
    </row>
    <row r="4692" spans="1:3" x14ac:dyDescent="0.25">
      <c r="A4692" s="321">
        <v>4153405</v>
      </c>
      <c r="B4692" s="320" t="s">
        <v>6207</v>
      </c>
      <c r="C4692" s="321">
        <v>4153405</v>
      </c>
    </row>
    <row r="4693" spans="1:3" x14ac:dyDescent="0.25">
      <c r="A4693" s="321">
        <v>4153501</v>
      </c>
      <c r="B4693" s="320" t="s">
        <v>6208</v>
      </c>
      <c r="C4693" s="321">
        <v>4153501</v>
      </c>
    </row>
    <row r="4694" spans="1:3" x14ac:dyDescent="0.25">
      <c r="A4694" s="321">
        <v>4153502</v>
      </c>
      <c r="B4694" s="320" t="s">
        <v>6209</v>
      </c>
      <c r="C4694" s="321">
        <v>4153502</v>
      </c>
    </row>
    <row r="4695" spans="1:3" x14ac:dyDescent="0.25">
      <c r="A4695" s="321">
        <v>4153503</v>
      </c>
      <c r="B4695" s="320" t="s">
        <v>6210</v>
      </c>
      <c r="C4695" s="321">
        <v>4153503</v>
      </c>
    </row>
    <row r="4696" spans="1:3" x14ac:dyDescent="0.25">
      <c r="A4696" s="321">
        <v>4153601</v>
      </c>
      <c r="B4696" s="320" t="s">
        <v>6211</v>
      </c>
      <c r="C4696" s="321">
        <v>4153601</v>
      </c>
    </row>
    <row r="4697" spans="1:3" x14ac:dyDescent="0.25">
      <c r="A4697" s="321">
        <v>4154101</v>
      </c>
      <c r="B4697" s="320" t="s">
        <v>6212</v>
      </c>
      <c r="C4697" s="321">
        <v>4154101</v>
      </c>
    </row>
    <row r="4698" spans="1:3" x14ac:dyDescent="0.25">
      <c r="A4698" s="321">
        <v>4154102</v>
      </c>
      <c r="B4698" s="320" t="s">
        <v>6213</v>
      </c>
      <c r="C4698" s="321">
        <v>4154102</v>
      </c>
    </row>
    <row r="4699" spans="1:3" x14ac:dyDescent="0.25">
      <c r="A4699" s="321">
        <v>4154103</v>
      </c>
      <c r="B4699" s="320" t="s">
        <v>6214</v>
      </c>
      <c r="C4699" s="321">
        <v>4154103</v>
      </c>
    </row>
    <row r="4700" spans="1:3" x14ac:dyDescent="0.25">
      <c r="A4700" s="321">
        <v>4154104</v>
      </c>
      <c r="B4700" s="320" t="s">
        <v>6215</v>
      </c>
      <c r="C4700" s="321">
        <v>4154104</v>
      </c>
    </row>
    <row r="4701" spans="1:3" x14ac:dyDescent="0.25">
      <c r="A4701" s="321">
        <v>4154201</v>
      </c>
      <c r="B4701" s="320" t="s">
        <v>6216</v>
      </c>
      <c r="C4701" s="321">
        <v>4154201</v>
      </c>
    </row>
    <row r="4702" spans="1:3" x14ac:dyDescent="0.25">
      <c r="A4702" s="321">
        <v>4154202</v>
      </c>
      <c r="B4702" s="320" t="s">
        <v>6217</v>
      </c>
      <c r="C4702" s="321">
        <v>4154202</v>
      </c>
    </row>
    <row r="4703" spans="1:3" x14ac:dyDescent="0.25">
      <c r="A4703" s="321">
        <v>4154203</v>
      </c>
      <c r="B4703" s="320" t="s">
        <v>6218</v>
      </c>
      <c r="C4703" s="321">
        <v>4154203</v>
      </c>
    </row>
    <row r="4704" spans="1:3" x14ac:dyDescent="0.25">
      <c r="A4704" s="321">
        <v>4154204</v>
      </c>
      <c r="B4704" s="320" t="s">
        <v>6219</v>
      </c>
      <c r="C4704" s="321">
        <v>4154204</v>
      </c>
    </row>
    <row r="4705" spans="1:3" x14ac:dyDescent="0.25">
      <c r="A4705" s="321">
        <v>4154301</v>
      </c>
      <c r="B4705" s="320" t="s">
        <v>6220</v>
      </c>
      <c r="C4705" s="321">
        <v>4154301</v>
      </c>
    </row>
    <row r="4706" spans="1:3" x14ac:dyDescent="0.25">
      <c r="A4706" s="321">
        <v>4154401</v>
      </c>
      <c r="B4706" s="320" t="s">
        <v>6221</v>
      </c>
      <c r="C4706" s="321">
        <v>4154401</v>
      </c>
    </row>
    <row r="4707" spans="1:3" x14ac:dyDescent="0.25">
      <c r="A4707" s="321">
        <v>4154501</v>
      </c>
      <c r="B4707" s="320" t="s">
        <v>6222</v>
      </c>
      <c r="C4707" s="321">
        <v>4154501</v>
      </c>
    </row>
    <row r="4708" spans="1:3" x14ac:dyDescent="0.25">
      <c r="A4708" s="321">
        <v>4154502</v>
      </c>
      <c r="B4708" s="320" t="s">
        <v>6223</v>
      </c>
      <c r="C4708" s="321">
        <v>4154502</v>
      </c>
    </row>
    <row r="4709" spans="1:3" x14ac:dyDescent="0.25">
      <c r="A4709" s="321">
        <v>4154503</v>
      </c>
      <c r="B4709" s="320" t="s">
        <v>6224</v>
      </c>
      <c r="C4709" s="321">
        <v>4154503</v>
      </c>
    </row>
    <row r="4710" spans="1:3" x14ac:dyDescent="0.25">
      <c r="A4710" s="321">
        <v>4154504</v>
      </c>
      <c r="B4710" s="320" t="s">
        <v>6225</v>
      </c>
      <c r="C4710" s="321">
        <v>4154504</v>
      </c>
    </row>
    <row r="4711" spans="1:3" x14ac:dyDescent="0.25">
      <c r="A4711" s="321">
        <v>4154505</v>
      </c>
      <c r="B4711" s="320" t="s">
        <v>6226</v>
      </c>
      <c r="C4711" s="321">
        <v>4154505</v>
      </c>
    </row>
    <row r="4712" spans="1:3" x14ac:dyDescent="0.25">
      <c r="A4712" s="321">
        <v>4154601</v>
      </c>
      <c r="B4712" s="320" t="s">
        <v>6227</v>
      </c>
      <c r="C4712" s="321">
        <v>4154601</v>
      </c>
    </row>
    <row r="4713" spans="1:3" x14ac:dyDescent="0.25">
      <c r="A4713" s="321">
        <v>4154701</v>
      </c>
      <c r="B4713" s="320" t="s">
        <v>6228</v>
      </c>
      <c r="C4713" s="321">
        <v>4154701</v>
      </c>
    </row>
    <row r="4714" spans="1:3" x14ac:dyDescent="0.25">
      <c r="A4714" s="321">
        <v>4154702</v>
      </c>
      <c r="B4714" s="320" t="s">
        <v>6229</v>
      </c>
      <c r="C4714" s="321">
        <v>4154702</v>
      </c>
    </row>
    <row r="4715" spans="1:3" x14ac:dyDescent="0.25">
      <c r="A4715" s="321">
        <v>4154703</v>
      </c>
      <c r="B4715" s="320" t="s">
        <v>6230</v>
      </c>
      <c r="C4715" s="321">
        <v>4154703</v>
      </c>
    </row>
    <row r="4716" spans="1:3" x14ac:dyDescent="0.25">
      <c r="A4716" s="321">
        <v>4154801</v>
      </c>
      <c r="B4716" s="320" t="s">
        <v>6231</v>
      </c>
      <c r="C4716" s="321">
        <v>4154801</v>
      </c>
    </row>
    <row r="4717" spans="1:3" x14ac:dyDescent="0.25">
      <c r="A4717" s="321">
        <v>4154802</v>
      </c>
      <c r="B4717" s="320" t="s">
        <v>6232</v>
      </c>
      <c r="C4717" s="321">
        <v>4154802</v>
      </c>
    </row>
    <row r="4718" spans="1:3" x14ac:dyDescent="0.25">
      <c r="A4718" s="321">
        <v>4154803</v>
      </c>
      <c r="B4718" s="320" t="s">
        <v>6233</v>
      </c>
      <c r="C4718" s="321">
        <v>4154803</v>
      </c>
    </row>
    <row r="4719" spans="1:3" x14ac:dyDescent="0.25">
      <c r="A4719" s="321">
        <v>4154804</v>
      </c>
      <c r="B4719" s="320" t="s">
        <v>6234</v>
      </c>
      <c r="C4719" s="321">
        <v>4154804</v>
      </c>
    </row>
    <row r="4720" spans="1:3" x14ac:dyDescent="0.25">
      <c r="A4720" s="321">
        <v>4154805</v>
      </c>
      <c r="B4720" s="320" t="s">
        <v>6235</v>
      </c>
      <c r="C4720" s="321">
        <v>4154805</v>
      </c>
    </row>
    <row r="4721" spans="1:3" x14ac:dyDescent="0.25">
      <c r="A4721" s="321">
        <v>4154901</v>
      </c>
      <c r="B4721" s="320" t="s">
        <v>6236</v>
      </c>
      <c r="C4721" s="321">
        <v>4154901</v>
      </c>
    </row>
    <row r="4722" spans="1:3" x14ac:dyDescent="0.25">
      <c r="A4722" s="321">
        <v>4160101</v>
      </c>
      <c r="B4722" s="320" t="s">
        <v>6237</v>
      </c>
      <c r="C4722" s="321">
        <v>4160101</v>
      </c>
    </row>
    <row r="4723" spans="1:3" x14ac:dyDescent="0.25">
      <c r="A4723" s="321">
        <v>4160201</v>
      </c>
      <c r="B4723" s="320" t="s">
        <v>6238</v>
      </c>
      <c r="C4723" s="321">
        <v>4160201</v>
      </c>
    </row>
    <row r="4724" spans="1:3" x14ac:dyDescent="0.25">
      <c r="A4724" s="321">
        <v>4160202</v>
      </c>
      <c r="B4724" s="320" t="s">
        <v>6239</v>
      </c>
      <c r="C4724" s="321">
        <v>4160202</v>
      </c>
    </row>
    <row r="4725" spans="1:3" x14ac:dyDescent="0.25">
      <c r="A4725" s="321">
        <v>4160203</v>
      </c>
      <c r="B4725" s="320" t="s">
        <v>6240</v>
      </c>
      <c r="C4725" s="321">
        <v>4160203</v>
      </c>
    </row>
    <row r="4726" spans="1:3" x14ac:dyDescent="0.25">
      <c r="A4726" s="321">
        <v>4160204</v>
      </c>
      <c r="B4726" s="320" t="s">
        <v>6241</v>
      </c>
      <c r="C4726" s="321">
        <v>4160204</v>
      </c>
    </row>
    <row r="4727" spans="1:3" x14ac:dyDescent="0.25">
      <c r="A4727" s="321">
        <v>4160301</v>
      </c>
      <c r="B4727" s="320" t="s">
        <v>6242</v>
      </c>
      <c r="C4727" s="321">
        <v>4160301</v>
      </c>
    </row>
    <row r="4728" spans="1:3" x14ac:dyDescent="0.25">
      <c r="A4728" s="321">
        <v>4160499</v>
      </c>
      <c r="B4728" s="320" t="s">
        <v>6243</v>
      </c>
      <c r="C4728" s="321">
        <v>4160499</v>
      </c>
    </row>
    <row r="4729" spans="1:3" x14ac:dyDescent="0.25">
      <c r="A4729" s="321">
        <v>4211001</v>
      </c>
      <c r="B4729" s="320" t="s">
        <v>6244</v>
      </c>
      <c r="C4729" s="321">
        <v>4211001</v>
      </c>
    </row>
    <row r="4730" spans="1:3" x14ac:dyDescent="0.25">
      <c r="A4730" s="321">
        <v>4211002</v>
      </c>
      <c r="B4730" s="320" t="s">
        <v>6245</v>
      </c>
      <c r="C4730" s="321">
        <v>4211002</v>
      </c>
    </row>
    <row r="4731" spans="1:3" ht="22.5" x14ac:dyDescent="0.25">
      <c r="A4731" s="321">
        <v>4211003</v>
      </c>
      <c r="B4731" s="320" t="s">
        <v>6246</v>
      </c>
      <c r="C4731" s="321">
        <v>4211003</v>
      </c>
    </row>
    <row r="4732" spans="1:3" x14ac:dyDescent="0.25">
      <c r="A4732" s="321">
        <v>4211004</v>
      </c>
      <c r="B4732" s="320" t="s">
        <v>6247</v>
      </c>
      <c r="C4732" s="321">
        <v>4211004</v>
      </c>
    </row>
    <row r="4733" spans="1:3" x14ac:dyDescent="0.25">
      <c r="A4733" s="321">
        <v>4212001</v>
      </c>
      <c r="B4733" s="320" t="s">
        <v>6248</v>
      </c>
      <c r="C4733" s="321">
        <v>4212001</v>
      </c>
    </row>
    <row r="4734" spans="1:3" x14ac:dyDescent="0.25">
      <c r="A4734" s="321">
        <v>4212002</v>
      </c>
      <c r="B4734" s="320" t="s">
        <v>6249</v>
      </c>
      <c r="C4734" s="321">
        <v>4212002</v>
      </c>
    </row>
    <row r="4735" spans="1:3" x14ac:dyDescent="0.25">
      <c r="A4735" s="321">
        <v>4212003</v>
      </c>
      <c r="B4735" s="320" t="s">
        <v>6250</v>
      </c>
      <c r="C4735" s="321">
        <v>4212003</v>
      </c>
    </row>
    <row r="4736" spans="1:3" x14ac:dyDescent="0.25">
      <c r="A4736" s="321">
        <v>4212004</v>
      </c>
      <c r="B4736" s="320" t="s">
        <v>6251</v>
      </c>
      <c r="C4736" s="321">
        <v>4212004</v>
      </c>
    </row>
    <row r="4737" spans="1:3" x14ac:dyDescent="0.25">
      <c r="A4737" s="321">
        <v>4212005</v>
      </c>
      <c r="B4737" s="320" t="s">
        <v>6252</v>
      </c>
      <c r="C4737" s="321">
        <v>4212005</v>
      </c>
    </row>
    <row r="4738" spans="1:3" x14ac:dyDescent="0.25">
      <c r="A4738" s="321">
        <v>4212006</v>
      </c>
      <c r="B4738" s="320" t="s">
        <v>6253</v>
      </c>
      <c r="C4738" s="321">
        <v>4212006</v>
      </c>
    </row>
    <row r="4739" spans="1:3" x14ac:dyDescent="0.25">
      <c r="A4739" s="321">
        <v>4212007</v>
      </c>
      <c r="B4739" s="320" t="s">
        <v>6254</v>
      </c>
      <c r="C4739" s="321">
        <v>4212007</v>
      </c>
    </row>
    <row r="4740" spans="1:3" x14ac:dyDescent="0.25">
      <c r="A4740" s="321">
        <v>4212008</v>
      </c>
      <c r="B4740" s="320" t="s">
        <v>6255</v>
      </c>
      <c r="C4740" s="321">
        <v>4212008</v>
      </c>
    </row>
    <row r="4741" spans="1:3" x14ac:dyDescent="0.25">
      <c r="A4741" s="321">
        <v>4212009</v>
      </c>
      <c r="B4741" s="320" t="s">
        <v>6256</v>
      </c>
      <c r="C4741" s="321">
        <v>4212009</v>
      </c>
    </row>
    <row r="4742" spans="1:3" x14ac:dyDescent="0.25">
      <c r="A4742" s="321">
        <v>4212010</v>
      </c>
      <c r="B4742" s="320" t="s">
        <v>6257</v>
      </c>
      <c r="C4742" s="321">
        <v>4212010</v>
      </c>
    </row>
    <row r="4743" spans="1:3" x14ac:dyDescent="0.25">
      <c r="A4743" s="321">
        <v>4212011</v>
      </c>
      <c r="B4743" s="320" t="s">
        <v>6258</v>
      </c>
      <c r="C4743" s="321">
        <v>4212011</v>
      </c>
    </row>
    <row r="4744" spans="1:3" x14ac:dyDescent="0.25">
      <c r="A4744" s="321">
        <v>4212012</v>
      </c>
      <c r="B4744" s="320" t="s">
        <v>6259</v>
      </c>
      <c r="C4744" s="321">
        <v>4212012</v>
      </c>
    </row>
    <row r="4745" spans="1:3" x14ac:dyDescent="0.25">
      <c r="A4745" s="321">
        <v>4212013</v>
      </c>
      <c r="B4745" s="320" t="s">
        <v>6260</v>
      </c>
      <c r="C4745" s="321">
        <v>4212013</v>
      </c>
    </row>
    <row r="4746" spans="1:3" x14ac:dyDescent="0.25">
      <c r="A4746" s="321">
        <v>4219001</v>
      </c>
      <c r="B4746" s="320" t="s">
        <v>6261</v>
      </c>
      <c r="C4746" s="321">
        <v>4219001</v>
      </c>
    </row>
    <row r="4747" spans="1:3" x14ac:dyDescent="0.25">
      <c r="A4747" s="321">
        <v>4219002</v>
      </c>
      <c r="B4747" s="320" t="s">
        <v>6262</v>
      </c>
      <c r="C4747" s="321">
        <v>4219002</v>
      </c>
    </row>
    <row r="4748" spans="1:3" x14ac:dyDescent="0.25">
      <c r="A4748" s="321">
        <v>4219003</v>
      </c>
      <c r="B4748" s="320" t="s">
        <v>6263</v>
      </c>
      <c r="C4748" s="321">
        <v>4219003</v>
      </c>
    </row>
    <row r="4749" spans="1:3" x14ac:dyDescent="0.25">
      <c r="A4749" s="321">
        <v>4219004</v>
      </c>
      <c r="B4749" s="320" t="s">
        <v>6264</v>
      </c>
      <c r="C4749" s="321">
        <v>4219004</v>
      </c>
    </row>
    <row r="4750" spans="1:3" x14ac:dyDescent="0.25">
      <c r="A4750" s="321">
        <v>4219005</v>
      </c>
      <c r="B4750" s="320" t="s">
        <v>6265</v>
      </c>
      <c r="C4750" s="321">
        <v>4219005</v>
      </c>
    </row>
    <row r="4751" spans="1:3" x14ac:dyDescent="0.25">
      <c r="A4751" s="321">
        <v>4219006</v>
      </c>
      <c r="B4751" s="320" t="s">
        <v>6266</v>
      </c>
      <c r="C4751" s="321">
        <v>4219006</v>
      </c>
    </row>
    <row r="4752" spans="1:3" x14ac:dyDescent="0.25">
      <c r="A4752" s="321">
        <v>4219007</v>
      </c>
      <c r="B4752" s="320" t="s">
        <v>6267</v>
      </c>
      <c r="C4752" s="321">
        <v>4219007</v>
      </c>
    </row>
    <row r="4753" spans="1:3" ht="22.5" x14ac:dyDescent="0.25">
      <c r="A4753" s="321">
        <v>4219008</v>
      </c>
      <c r="B4753" s="320" t="s">
        <v>6268</v>
      </c>
      <c r="C4753" s="321">
        <v>4219008</v>
      </c>
    </row>
    <row r="4754" spans="1:3" x14ac:dyDescent="0.25">
      <c r="A4754" s="321">
        <v>4219009</v>
      </c>
      <c r="B4754" s="320" t="s">
        <v>6269</v>
      </c>
      <c r="C4754" s="321">
        <v>4219009</v>
      </c>
    </row>
    <row r="4755" spans="1:3" x14ac:dyDescent="0.25">
      <c r="A4755" s="321">
        <v>4219010</v>
      </c>
      <c r="B4755" s="320" t="s">
        <v>6270</v>
      </c>
      <c r="C4755" s="321">
        <v>4219010</v>
      </c>
    </row>
    <row r="4756" spans="1:3" ht="22.5" x14ac:dyDescent="0.25">
      <c r="A4756" s="321">
        <v>4219011</v>
      </c>
      <c r="B4756" s="320" t="s">
        <v>6271</v>
      </c>
      <c r="C4756" s="321">
        <v>4219011</v>
      </c>
    </row>
    <row r="4757" spans="1:3" x14ac:dyDescent="0.25">
      <c r="A4757" s="321">
        <v>4219012</v>
      </c>
      <c r="B4757" s="320" t="s">
        <v>6272</v>
      </c>
      <c r="C4757" s="321">
        <v>4219012</v>
      </c>
    </row>
    <row r="4758" spans="1:3" x14ac:dyDescent="0.25">
      <c r="A4758" s="321">
        <v>4219013</v>
      </c>
      <c r="B4758" s="320" t="s">
        <v>6273</v>
      </c>
      <c r="C4758" s="321">
        <v>4219013</v>
      </c>
    </row>
    <row r="4759" spans="1:3" x14ac:dyDescent="0.25">
      <c r="A4759" s="321">
        <v>4219014</v>
      </c>
      <c r="B4759" s="320" t="s">
        <v>6274</v>
      </c>
      <c r="C4759" s="321">
        <v>4219014</v>
      </c>
    </row>
    <row r="4760" spans="1:3" x14ac:dyDescent="0.25">
      <c r="A4760" s="321">
        <v>4219015</v>
      </c>
      <c r="B4760" s="320" t="s">
        <v>6275</v>
      </c>
      <c r="C4760" s="321">
        <v>4219015</v>
      </c>
    </row>
    <row r="4761" spans="1:3" ht="22.5" x14ac:dyDescent="0.25">
      <c r="A4761" s="321">
        <v>4219016</v>
      </c>
      <c r="B4761" s="320" t="s">
        <v>6276</v>
      </c>
      <c r="C4761" s="321">
        <v>4219016</v>
      </c>
    </row>
    <row r="4762" spans="1:3" x14ac:dyDescent="0.25">
      <c r="A4762" s="321">
        <v>4219017</v>
      </c>
      <c r="B4762" s="320" t="s">
        <v>6277</v>
      </c>
      <c r="C4762" s="321">
        <v>4219017</v>
      </c>
    </row>
    <row r="4763" spans="1:3" ht="22.5" x14ac:dyDescent="0.25">
      <c r="A4763" s="321">
        <v>4219018</v>
      </c>
      <c r="B4763" s="320" t="s">
        <v>6278</v>
      </c>
      <c r="C4763" s="321">
        <v>4219018</v>
      </c>
    </row>
    <row r="4764" spans="1:3" x14ac:dyDescent="0.25">
      <c r="A4764" s="321">
        <v>4219096</v>
      </c>
      <c r="B4764" s="320" t="s">
        <v>6279</v>
      </c>
      <c r="C4764" s="321">
        <v>4219096</v>
      </c>
    </row>
    <row r="4765" spans="1:3" x14ac:dyDescent="0.25">
      <c r="A4765" s="321">
        <v>4219097</v>
      </c>
      <c r="B4765" s="320" t="s">
        <v>6280</v>
      </c>
      <c r="C4765" s="321">
        <v>4219097</v>
      </c>
    </row>
    <row r="4766" spans="1:3" ht="22.5" x14ac:dyDescent="0.25">
      <c r="A4766" s="321">
        <v>4219098</v>
      </c>
      <c r="B4766" s="320" t="s">
        <v>6281</v>
      </c>
      <c r="C4766" s="321">
        <v>4219098</v>
      </c>
    </row>
    <row r="4767" spans="1:3" x14ac:dyDescent="0.25">
      <c r="A4767" s="321">
        <v>4219099</v>
      </c>
      <c r="B4767" s="320" t="s">
        <v>6282</v>
      </c>
      <c r="C4767" s="321">
        <v>4219099</v>
      </c>
    </row>
    <row r="4768" spans="1:3" x14ac:dyDescent="0.25">
      <c r="A4768" s="321">
        <v>4221001</v>
      </c>
      <c r="B4768" s="320" t="s">
        <v>6283</v>
      </c>
      <c r="C4768" s="321">
        <v>4221001</v>
      </c>
    </row>
    <row r="4769" spans="1:3" x14ac:dyDescent="0.25">
      <c r="A4769" s="321">
        <v>4221002</v>
      </c>
      <c r="B4769" s="320" t="s">
        <v>6284</v>
      </c>
      <c r="C4769" s="321">
        <v>4221002</v>
      </c>
    </row>
    <row r="4770" spans="1:3" x14ac:dyDescent="0.25">
      <c r="A4770" s="321">
        <v>4221003</v>
      </c>
      <c r="B4770" s="320" t="s">
        <v>6285</v>
      </c>
      <c r="C4770" s="321">
        <v>4221003</v>
      </c>
    </row>
    <row r="4771" spans="1:3" x14ac:dyDescent="0.25">
      <c r="A4771" s="321">
        <v>4221004</v>
      </c>
      <c r="B4771" s="320" t="s">
        <v>6286</v>
      </c>
      <c r="C4771" s="321">
        <v>4221004</v>
      </c>
    </row>
    <row r="4772" spans="1:3" ht="22.5" x14ac:dyDescent="0.25">
      <c r="A4772" s="321">
        <v>4221005</v>
      </c>
      <c r="B4772" s="320" t="s">
        <v>6287</v>
      </c>
      <c r="C4772" s="321">
        <v>4221005</v>
      </c>
    </row>
    <row r="4773" spans="1:3" x14ac:dyDescent="0.25">
      <c r="A4773" s="321">
        <v>4221006</v>
      </c>
      <c r="B4773" s="320" t="s">
        <v>6288</v>
      </c>
      <c r="C4773" s="321">
        <v>4221006</v>
      </c>
    </row>
    <row r="4774" spans="1:3" x14ac:dyDescent="0.25">
      <c r="A4774" s="321">
        <v>4222001</v>
      </c>
      <c r="B4774" s="320" t="s">
        <v>6289</v>
      </c>
      <c r="C4774" s="321">
        <v>4222001</v>
      </c>
    </row>
    <row r="4775" spans="1:3" x14ac:dyDescent="0.25">
      <c r="A4775" s="321">
        <v>42310</v>
      </c>
      <c r="B4775" s="320" t="s">
        <v>6290</v>
      </c>
      <c r="C4775" s="321">
        <v>42310</v>
      </c>
    </row>
    <row r="4776" spans="1:3" x14ac:dyDescent="0.25">
      <c r="A4776" s="321">
        <v>4232001</v>
      </c>
      <c r="B4776" s="320" t="s">
        <v>6291</v>
      </c>
      <c r="C4776" s="321">
        <v>4232001</v>
      </c>
    </row>
    <row r="4777" spans="1:3" x14ac:dyDescent="0.25">
      <c r="A4777" s="321">
        <v>4233001</v>
      </c>
      <c r="B4777" s="320" t="s">
        <v>6292</v>
      </c>
      <c r="C4777" s="321">
        <v>4233001</v>
      </c>
    </row>
    <row r="4778" spans="1:3" x14ac:dyDescent="0.25">
      <c r="A4778" s="321">
        <v>4233002</v>
      </c>
      <c r="B4778" s="320" t="s">
        <v>6293</v>
      </c>
      <c r="C4778" s="321">
        <v>4233002</v>
      </c>
    </row>
    <row r="4779" spans="1:3" x14ac:dyDescent="0.25">
      <c r="A4779" s="321">
        <v>42341</v>
      </c>
      <c r="B4779" s="320" t="s">
        <v>6294</v>
      </c>
      <c r="C4779" s="321">
        <v>42341</v>
      </c>
    </row>
    <row r="4780" spans="1:3" ht="22.5" x14ac:dyDescent="0.25">
      <c r="A4780" s="321">
        <v>4234201</v>
      </c>
      <c r="B4780" s="320" t="s">
        <v>6295</v>
      </c>
      <c r="C4780" s="321">
        <v>4234201</v>
      </c>
    </row>
    <row r="4781" spans="1:3" x14ac:dyDescent="0.25">
      <c r="A4781" s="321">
        <v>4291101</v>
      </c>
      <c r="B4781" s="320" t="s">
        <v>6296</v>
      </c>
      <c r="C4781" s="321">
        <v>4291101</v>
      </c>
    </row>
    <row r="4782" spans="1:3" x14ac:dyDescent="0.25">
      <c r="A4782" s="321">
        <v>4291102</v>
      </c>
      <c r="B4782" s="320" t="s">
        <v>6297</v>
      </c>
      <c r="C4782" s="321">
        <v>4291102</v>
      </c>
    </row>
    <row r="4783" spans="1:3" x14ac:dyDescent="0.25">
      <c r="A4783" s="321">
        <v>4291103</v>
      </c>
      <c r="B4783" s="320" t="s">
        <v>6298</v>
      </c>
      <c r="C4783" s="321">
        <v>4291103</v>
      </c>
    </row>
    <row r="4784" spans="1:3" x14ac:dyDescent="0.25">
      <c r="A4784" s="321">
        <v>4291104</v>
      </c>
      <c r="B4784" s="320" t="s">
        <v>6299</v>
      </c>
      <c r="C4784" s="321">
        <v>4291104</v>
      </c>
    </row>
    <row r="4785" spans="1:3" x14ac:dyDescent="0.25">
      <c r="A4785" s="321">
        <v>4291105</v>
      </c>
      <c r="B4785" s="320" t="s">
        <v>6300</v>
      </c>
      <c r="C4785" s="321">
        <v>4291105</v>
      </c>
    </row>
    <row r="4786" spans="1:3" x14ac:dyDescent="0.25">
      <c r="A4786" s="321">
        <v>4291106</v>
      </c>
      <c r="B4786" s="320" t="s">
        <v>6301</v>
      </c>
      <c r="C4786" s="321">
        <v>4291106</v>
      </c>
    </row>
    <row r="4787" spans="1:3" x14ac:dyDescent="0.25">
      <c r="A4787" s="321">
        <v>4291107</v>
      </c>
      <c r="B4787" s="320" t="s">
        <v>6302</v>
      </c>
      <c r="C4787" s="321">
        <v>4291107</v>
      </c>
    </row>
    <row r="4788" spans="1:3" ht="22.5" x14ac:dyDescent="0.25">
      <c r="A4788" s="321">
        <v>4291108</v>
      </c>
      <c r="B4788" s="320" t="s">
        <v>6303</v>
      </c>
      <c r="C4788" s="321">
        <v>4291108</v>
      </c>
    </row>
    <row r="4789" spans="1:3" x14ac:dyDescent="0.25">
      <c r="A4789" s="321">
        <v>4291201</v>
      </c>
      <c r="B4789" s="320" t="s">
        <v>6304</v>
      </c>
      <c r="C4789" s="321">
        <v>4291201</v>
      </c>
    </row>
    <row r="4790" spans="1:3" x14ac:dyDescent="0.25">
      <c r="A4790" s="321">
        <v>4291202</v>
      </c>
      <c r="B4790" s="320" t="s">
        <v>6305</v>
      </c>
      <c r="C4790" s="321">
        <v>4291202</v>
      </c>
    </row>
    <row r="4791" spans="1:3" x14ac:dyDescent="0.25">
      <c r="A4791" s="321">
        <v>4291203</v>
      </c>
      <c r="B4791" s="320" t="s">
        <v>6306</v>
      </c>
      <c r="C4791" s="321">
        <v>4291203</v>
      </c>
    </row>
    <row r="4792" spans="1:3" ht="22.5" x14ac:dyDescent="0.25">
      <c r="A4792" s="321">
        <v>4291204</v>
      </c>
      <c r="B4792" s="320" t="s">
        <v>6307</v>
      </c>
      <c r="C4792" s="321">
        <v>4291204</v>
      </c>
    </row>
    <row r="4793" spans="1:3" x14ac:dyDescent="0.25">
      <c r="A4793" s="321">
        <v>4291205</v>
      </c>
      <c r="B4793" s="320" t="s">
        <v>6308</v>
      </c>
      <c r="C4793" s="321">
        <v>4291205</v>
      </c>
    </row>
    <row r="4794" spans="1:3" x14ac:dyDescent="0.25">
      <c r="A4794" s="321">
        <v>4291206</v>
      </c>
      <c r="B4794" s="320" t="s">
        <v>6309</v>
      </c>
      <c r="C4794" s="321">
        <v>4291206</v>
      </c>
    </row>
    <row r="4795" spans="1:3" x14ac:dyDescent="0.25">
      <c r="A4795" s="321">
        <v>4291207</v>
      </c>
      <c r="B4795" s="320" t="s">
        <v>6310</v>
      </c>
      <c r="C4795" s="321">
        <v>4291207</v>
      </c>
    </row>
    <row r="4796" spans="1:3" x14ac:dyDescent="0.25">
      <c r="A4796" s="321">
        <v>4291208</v>
      </c>
      <c r="B4796" s="320" t="s">
        <v>6311</v>
      </c>
      <c r="C4796" s="321">
        <v>4291208</v>
      </c>
    </row>
    <row r="4797" spans="1:3" x14ac:dyDescent="0.25">
      <c r="A4797" s="321">
        <v>4291209</v>
      </c>
      <c r="B4797" s="320" t="s">
        <v>6312</v>
      </c>
      <c r="C4797" s="321">
        <v>4291209</v>
      </c>
    </row>
    <row r="4798" spans="1:3" x14ac:dyDescent="0.25">
      <c r="A4798" s="321">
        <v>4291210</v>
      </c>
      <c r="B4798" s="320" t="s">
        <v>6313</v>
      </c>
      <c r="C4798" s="321">
        <v>4291210</v>
      </c>
    </row>
    <row r="4799" spans="1:3" x14ac:dyDescent="0.25">
      <c r="A4799" s="321">
        <v>4291211</v>
      </c>
      <c r="B4799" s="320" t="s">
        <v>6314</v>
      </c>
      <c r="C4799" s="321">
        <v>4291211</v>
      </c>
    </row>
    <row r="4800" spans="1:3" x14ac:dyDescent="0.25">
      <c r="A4800" s="321">
        <v>4291212</v>
      </c>
      <c r="B4800" s="320" t="s">
        <v>6315</v>
      </c>
      <c r="C4800" s="321">
        <v>4291212</v>
      </c>
    </row>
    <row r="4801" spans="1:3" x14ac:dyDescent="0.25">
      <c r="A4801" s="321">
        <v>4291213</v>
      </c>
      <c r="B4801" s="320" t="s">
        <v>6316</v>
      </c>
      <c r="C4801" s="321">
        <v>4291213</v>
      </c>
    </row>
    <row r="4802" spans="1:3" x14ac:dyDescent="0.25">
      <c r="A4802" s="321">
        <v>4291214</v>
      </c>
      <c r="B4802" s="320" t="s">
        <v>6317</v>
      </c>
      <c r="C4802" s="321">
        <v>4291214</v>
      </c>
    </row>
    <row r="4803" spans="1:3" x14ac:dyDescent="0.25">
      <c r="A4803" s="321">
        <v>4291215</v>
      </c>
      <c r="B4803" s="320" t="s">
        <v>6318</v>
      </c>
      <c r="C4803" s="321">
        <v>4291215</v>
      </c>
    </row>
    <row r="4804" spans="1:3" x14ac:dyDescent="0.25">
      <c r="A4804" s="321">
        <v>4291216</v>
      </c>
      <c r="B4804" s="320" t="s">
        <v>6319</v>
      </c>
      <c r="C4804" s="321">
        <v>4291216</v>
      </c>
    </row>
    <row r="4805" spans="1:3" x14ac:dyDescent="0.25">
      <c r="A4805" s="321">
        <v>4291217</v>
      </c>
      <c r="B4805" s="320" t="s">
        <v>6320</v>
      </c>
      <c r="C4805" s="321">
        <v>4291217</v>
      </c>
    </row>
    <row r="4806" spans="1:3" x14ac:dyDescent="0.25">
      <c r="A4806" s="321">
        <v>4291218</v>
      </c>
      <c r="B4806" s="320" t="s">
        <v>6321</v>
      </c>
      <c r="C4806" s="321">
        <v>4291218</v>
      </c>
    </row>
    <row r="4807" spans="1:3" x14ac:dyDescent="0.25">
      <c r="A4807" s="321">
        <v>4291219</v>
      </c>
      <c r="B4807" s="320" t="s">
        <v>6322</v>
      </c>
      <c r="C4807" s="321">
        <v>4291219</v>
      </c>
    </row>
    <row r="4808" spans="1:3" x14ac:dyDescent="0.25">
      <c r="A4808" s="321">
        <v>4291220</v>
      </c>
      <c r="B4808" s="320" t="s">
        <v>6323</v>
      </c>
      <c r="C4808" s="321">
        <v>4291220</v>
      </c>
    </row>
    <row r="4809" spans="1:3" x14ac:dyDescent="0.25">
      <c r="A4809" s="321">
        <v>4291221</v>
      </c>
      <c r="B4809" s="320" t="s">
        <v>6324</v>
      </c>
      <c r="C4809" s="321">
        <v>4291221</v>
      </c>
    </row>
    <row r="4810" spans="1:3" x14ac:dyDescent="0.25">
      <c r="A4810" s="321">
        <v>4291222</v>
      </c>
      <c r="B4810" s="320" t="s">
        <v>6325</v>
      </c>
      <c r="C4810" s="321">
        <v>4291222</v>
      </c>
    </row>
    <row r="4811" spans="1:3" x14ac:dyDescent="0.25">
      <c r="A4811" s="321">
        <v>4291223</v>
      </c>
      <c r="B4811" s="320" t="s">
        <v>6326</v>
      </c>
      <c r="C4811" s="321">
        <v>4291223</v>
      </c>
    </row>
    <row r="4812" spans="1:3" x14ac:dyDescent="0.25">
      <c r="A4812" s="321">
        <v>4291224</v>
      </c>
      <c r="B4812" s="320" t="s">
        <v>6327</v>
      </c>
      <c r="C4812" s="321">
        <v>4291224</v>
      </c>
    </row>
    <row r="4813" spans="1:3" x14ac:dyDescent="0.25">
      <c r="A4813" s="321">
        <v>4291225</v>
      </c>
      <c r="B4813" s="320" t="s">
        <v>6328</v>
      </c>
      <c r="C4813" s="321">
        <v>4291225</v>
      </c>
    </row>
    <row r="4814" spans="1:3" x14ac:dyDescent="0.25">
      <c r="A4814" s="321">
        <v>4291226</v>
      </c>
      <c r="B4814" s="320" t="s">
        <v>6329</v>
      </c>
      <c r="C4814" s="321">
        <v>4291226</v>
      </c>
    </row>
    <row r="4815" spans="1:3" x14ac:dyDescent="0.25">
      <c r="A4815" s="321">
        <v>4291227</v>
      </c>
      <c r="B4815" s="320" t="s">
        <v>6330</v>
      </c>
      <c r="C4815" s="321">
        <v>4291227</v>
      </c>
    </row>
    <row r="4816" spans="1:3" x14ac:dyDescent="0.25">
      <c r="A4816" s="321">
        <v>4291228</v>
      </c>
      <c r="B4816" s="320" t="s">
        <v>6331</v>
      </c>
      <c r="C4816" s="321">
        <v>4291228</v>
      </c>
    </row>
    <row r="4817" spans="1:3" x14ac:dyDescent="0.25">
      <c r="A4817" s="321">
        <v>4291229</v>
      </c>
      <c r="B4817" s="320" t="s">
        <v>6332</v>
      </c>
      <c r="C4817" s="321">
        <v>4291229</v>
      </c>
    </row>
    <row r="4818" spans="1:3" x14ac:dyDescent="0.25">
      <c r="A4818" s="321">
        <v>4291230</v>
      </c>
      <c r="B4818" s="320" t="s">
        <v>6333</v>
      </c>
      <c r="C4818" s="321">
        <v>4291230</v>
      </c>
    </row>
    <row r="4819" spans="1:3" x14ac:dyDescent="0.25">
      <c r="A4819" s="321">
        <v>4291231</v>
      </c>
      <c r="B4819" s="320" t="s">
        <v>6334</v>
      </c>
      <c r="C4819" s="321">
        <v>4291231</v>
      </c>
    </row>
    <row r="4820" spans="1:3" x14ac:dyDescent="0.25">
      <c r="A4820" s="321">
        <v>4291232</v>
      </c>
      <c r="B4820" s="320" t="s">
        <v>6335</v>
      </c>
      <c r="C4820" s="321">
        <v>4291232</v>
      </c>
    </row>
    <row r="4821" spans="1:3" x14ac:dyDescent="0.25">
      <c r="A4821" s="321">
        <v>4291233</v>
      </c>
      <c r="B4821" s="320" t="s">
        <v>6336</v>
      </c>
      <c r="C4821" s="321">
        <v>4291233</v>
      </c>
    </row>
    <row r="4822" spans="1:3" x14ac:dyDescent="0.25">
      <c r="A4822" s="321">
        <v>4291234</v>
      </c>
      <c r="B4822" s="320" t="s">
        <v>6337</v>
      </c>
      <c r="C4822" s="321">
        <v>4291234</v>
      </c>
    </row>
    <row r="4823" spans="1:3" x14ac:dyDescent="0.25">
      <c r="A4823" s="321">
        <v>4291235</v>
      </c>
      <c r="B4823" s="320" t="s">
        <v>6338</v>
      </c>
      <c r="C4823" s="321">
        <v>4291235</v>
      </c>
    </row>
    <row r="4824" spans="1:3" x14ac:dyDescent="0.25">
      <c r="A4824" s="321">
        <v>4291236</v>
      </c>
      <c r="B4824" s="320" t="s">
        <v>6339</v>
      </c>
      <c r="C4824" s="321">
        <v>4291236</v>
      </c>
    </row>
    <row r="4825" spans="1:3" x14ac:dyDescent="0.25">
      <c r="A4825" s="321">
        <v>4291237</v>
      </c>
      <c r="B4825" s="320" t="s">
        <v>6340</v>
      </c>
      <c r="C4825" s="321">
        <v>4291237</v>
      </c>
    </row>
    <row r="4826" spans="1:3" x14ac:dyDescent="0.25">
      <c r="A4826" s="321">
        <v>4291238</v>
      </c>
      <c r="B4826" s="320" t="s">
        <v>6341</v>
      </c>
      <c r="C4826" s="321">
        <v>4291238</v>
      </c>
    </row>
    <row r="4827" spans="1:3" x14ac:dyDescent="0.25">
      <c r="A4827" s="321">
        <v>4291239</v>
      </c>
      <c r="B4827" s="320" t="s">
        <v>6342</v>
      </c>
      <c r="C4827" s="321">
        <v>4291239</v>
      </c>
    </row>
    <row r="4828" spans="1:3" x14ac:dyDescent="0.25">
      <c r="A4828" s="321">
        <v>4291240</v>
      </c>
      <c r="B4828" s="320" t="s">
        <v>6343</v>
      </c>
      <c r="C4828" s="321">
        <v>4291240</v>
      </c>
    </row>
    <row r="4829" spans="1:3" ht="22.5" x14ac:dyDescent="0.25">
      <c r="A4829" s="321">
        <v>4291241</v>
      </c>
      <c r="B4829" s="320" t="s">
        <v>6344</v>
      </c>
      <c r="C4829" s="321">
        <v>4291241</v>
      </c>
    </row>
    <row r="4830" spans="1:3" x14ac:dyDescent="0.25">
      <c r="A4830" s="321">
        <v>4291242</v>
      </c>
      <c r="B4830" s="320" t="s">
        <v>6345</v>
      </c>
      <c r="C4830" s="321">
        <v>4291242</v>
      </c>
    </row>
    <row r="4831" spans="1:3" x14ac:dyDescent="0.25">
      <c r="A4831" s="321">
        <v>4291243</v>
      </c>
      <c r="B4831" s="320" t="s">
        <v>6346</v>
      </c>
      <c r="C4831" s="321">
        <v>4291243</v>
      </c>
    </row>
    <row r="4832" spans="1:3" x14ac:dyDescent="0.25">
      <c r="A4832" s="321">
        <v>4291244</v>
      </c>
      <c r="B4832" s="320" t="s">
        <v>6347</v>
      </c>
      <c r="C4832" s="321">
        <v>4291244</v>
      </c>
    </row>
    <row r="4833" spans="1:3" ht="22.5" x14ac:dyDescent="0.25">
      <c r="A4833" s="321">
        <v>4291245</v>
      </c>
      <c r="B4833" s="320" t="s">
        <v>6348</v>
      </c>
      <c r="C4833" s="321">
        <v>4291245</v>
      </c>
    </row>
    <row r="4834" spans="1:3" x14ac:dyDescent="0.25">
      <c r="A4834" s="321">
        <v>4291246</v>
      </c>
      <c r="B4834" s="320" t="s">
        <v>6349</v>
      </c>
      <c r="C4834" s="321">
        <v>4291246</v>
      </c>
    </row>
    <row r="4835" spans="1:3" ht="22.5" x14ac:dyDescent="0.25">
      <c r="A4835" s="321">
        <v>4291299</v>
      </c>
      <c r="B4835" s="320" t="s">
        <v>6350</v>
      </c>
      <c r="C4835" s="321">
        <v>4291299</v>
      </c>
    </row>
    <row r="4836" spans="1:3" x14ac:dyDescent="0.25">
      <c r="A4836" s="321">
        <v>4291301</v>
      </c>
      <c r="B4836" s="320" t="s">
        <v>6351</v>
      </c>
      <c r="C4836" s="321">
        <v>4291301</v>
      </c>
    </row>
    <row r="4837" spans="1:3" x14ac:dyDescent="0.25">
      <c r="A4837" s="321">
        <v>4291302</v>
      </c>
      <c r="B4837" s="320" t="s">
        <v>6352</v>
      </c>
      <c r="C4837" s="321">
        <v>4291302</v>
      </c>
    </row>
    <row r="4838" spans="1:3" x14ac:dyDescent="0.25">
      <c r="A4838" s="321">
        <v>4291303</v>
      </c>
      <c r="B4838" s="320" t="s">
        <v>6353</v>
      </c>
      <c r="C4838" s="321">
        <v>4291303</v>
      </c>
    </row>
    <row r="4839" spans="1:3" x14ac:dyDescent="0.25">
      <c r="A4839" s="321">
        <v>4291304</v>
      </c>
      <c r="B4839" s="320" t="s">
        <v>6354</v>
      </c>
      <c r="C4839" s="321">
        <v>4291304</v>
      </c>
    </row>
    <row r="4840" spans="1:3" x14ac:dyDescent="0.25">
      <c r="A4840" s="321">
        <v>4291305</v>
      </c>
      <c r="B4840" s="320" t="s">
        <v>6355</v>
      </c>
      <c r="C4840" s="321">
        <v>4291305</v>
      </c>
    </row>
    <row r="4841" spans="1:3" x14ac:dyDescent="0.25">
      <c r="A4841" s="321">
        <v>4291306</v>
      </c>
      <c r="B4841" s="320" t="s">
        <v>6356</v>
      </c>
      <c r="C4841" s="321">
        <v>4291306</v>
      </c>
    </row>
    <row r="4842" spans="1:3" x14ac:dyDescent="0.25">
      <c r="A4842" s="321">
        <v>4291401</v>
      </c>
      <c r="B4842" s="320" t="s">
        <v>6357</v>
      </c>
      <c r="C4842" s="321">
        <v>4291401</v>
      </c>
    </row>
    <row r="4843" spans="1:3" x14ac:dyDescent="0.25">
      <c r="A4843" s="321">
        <v>4291402</v>
      </c>
      <c r="B4843" s="320" t="s">
        <v>6358</v>
      </c>
      <c r="C4843" s="321">
        <v>4291402</v>
      </c>
    </row>
    <row r="4844" spans="1:3" x14ac:dyDescent="0.25">
      <c r="A4844" s="321">
        <v>4291403</v>
      </c>
      <c r="B4844" s="320" t="s">
        <v>6359</v>
      </c>
      <c r="C4844" s="321">
        <v>4291403</v>
      </c>
    </row>
    <row r="4845" spans="1:3" x14ac:dyDescent="0.25">
      <c r="A4845" s="321">
        <v>4291404</v>
      </c>
      <c r="B4845" s="320" t="s">
        <v>6360</v>
      </c>
      <c r="C4845" s="321">
        <v>4291404</v>
      </c>
    </row>
    <row r="4846" spans="1:3" x14ac:dyDescent="0.25">
      <c r="A4846" s="321">
        <v>4291405</v>
      </c>
      <c r="B4846" s="320" t="s">
        <v>6361</v>
      </c>
      <c r="C4846" s="321">
        <v>4291405</v>
      </c>
    </row>
    <row r="4847" spans="1:3" x14ac:dyDescent="0.25">
      <c r="A4847" s="321">
        <v>4291501</v>
      </c>
      <c r="B4847" s="320" t="s">
        <v>6362</v>
      </c>
      <c r="C4847" s="321">
        <v>4291501</v>
      </c>
    </row>
    <row r="4848" spans="1:3" x14ac:dyDescent="0.25">
      <c r="A4848" s="321">
        <v>4291502</v>
      </c>
      <c r="B4848" s="320" t="s">
        <v>6363</v>
      </c>
      <c r="C4848" s="321">
        <v>4291502</v>
      </c>
    </row>
    <row r="4849" spans="1:3" x14ac:dyDescent="0.25">
      <c r="A4849" s="321">
        <v>4291503</v>
      </c>
      <c r="B4849" s="320" t="s">
        <v>6364</v>
      </c>
      <c r="C4849" s="321">
        <v>4291503</v>
      </c>
    </row>
    <row r="4850" spans="1:3" x14ac:dyDescent="0.25">
      <c r="A4850" s="321">
        <v>4291601</v>
      </c>
      <c r="B4850" s="320" t="s">
        <v>6365</v>
      </c>
      <c r="C4850" s="321">
        <v>4291601</v>
      </c>
    </row>
    <row r="4851" spans="1:3" x14ac:dyDescent="0.25">
      <c r="A4851" s="321">
        <v>4291602</v>
      </c>
      <c r="B4851" s="320" t="s">
        <v>6366</v>
      </c>
      <c r="C4851" s="321">
        <v>4291602</v>
      </c>
    </row>
    <row r="4852" spans="1:3" x14ac:dyDescent="0.25">
      <c r="A4852" s="321">
        <v>4291603</v>
      </c>
      <c r="B4852" s="320" t="s">
        <v>6367</v>
      </c>
      <c r="C4852" s="321">
        <v>4291603</v>
      </c>
    </row>
    <row r="4853" spans="1:3" ht="22.5" x14ac:dyDescent="0.25">
      <c r="A4853" s="321">
        <v>4291604</v>
      </c>
      <c r="B4853" s="320" t="s">
        <v>6368</v>
      </c>
      <c r="C4853" s="321">
        <v>4291604</v>
      </c>
    </row>
    <row r="4854" spans="1:3" ht="22.5" x14ac:dyDescent="0.25">
      <c r="A4854" s="321">
        <v>4291605</v>
      </c>
      <c r="B4854" s="320" t="s">
        <v>6369</v>
      </c>
      <c r="C4854" s="321">
        <v>4291605</v>
      </c>
    </row>
    <row r="4855" spans="1:3" x14ac:dyDescent="0.25">
      <c r="A4855" s="321">
        <v>4291606</v>
      </c>
      <c r="B4855" s="320" t="s">
        <v>6370</v>
      </c>
      <c r="C4855" s="321">
        <v>4291606</v>
      </c>
    </row>
    <row r="4856" spans="1:3" x14ac:dyDescent="0.25">
      <c r="A4856" s="321">
        <v>4291607</v>
      </c>
      <c r="B4856" s="320" t="s">
        <v>6371</v>
      </c>
      <c r="C4856" s="321">
        <v>4291607</v>
      </c>
    </row>
    <row r="4857" spans="1:3" x14ac:dyDescent="0.25">
      <c r="A4857" s="321">
        <v>4291608</v>
      </c>
      <c r="B4857" s="320" t="s">
        <v>6372</v>
      </c>
      <c r="C4857" s="321">
        <v>4291608</v>
      </c>
    </row>
    <row r="4858" spans="1:3" x14ac:dyDescent="0.25">
      <c r="A4858" s="321">
        <v>4292101</v>
      </c>
      <c r="B4858" s="320" t="s">
        <v>6373</v>
      </c>
      <c r="C4858" s="321">
        <v>4292101</v>
      </c>
    </row>
    <row r="4859" spans="1:3" x14ac:dyDescent="0.25">
      <c r="A4859" s="321">
        <v>4292102</v>
      </c>
      <c r="B4859" s="320" t="s">
        <v>6374</v>
      </c>
      <c r="C4859" s="321">
        <v>4292102</v>
      </c>
    </row>
    <row r="4860" spans="1:3" x14ac:dyDescent="0.25">
      <c r="A4860" s="321">
        <v>4292103</v>
      </c>
      <c r="B4860" s="320" t="s">
        <v>6375</v>
      </c>
      <c r="C4860" s="321">
        <v>4292103</v>
      </c>
    </row>
    <row r="4861" spans="1:3" x14ac:dyDescent="0.25">
      <c r="A4861" s="321">
        <v>4292104</v>
      </c>
      <c r="B4861" s="320" t="s">
        <v>6376</v>
      </c>
      <c r="C4861" s="321">
        <v>4292104</v>
      </c>
    </row>
    <row r="4862" spans="1:3" x14ac:dyDescent="0.25">
      <c r="A4862" s="321">
        <v>4292105</v>
      </c>
      <c r="B4862" s="320" t="s">
        <v>6377</v>
      </c>
      <c r="C4862" s="321">
        <v>4292105</v>
      </c>
    </row>
    <row r="4863" spans="1:3" x14ac:dyDescent="0.25">
      <c r="A4863" s="321">
        <v>4292106</v>
      </c>
      <c r="B4863" s="320" t="s">
        <v>6378</v>
      </c>
      <c r="C4863" s="321">
        <v>4292106</v>
      </c>
    </row>
    <row r="4864" spans="1:3" x14ac:dyDescent="0.25">
      <c r="A4864" s="321">
        <v>4292107</v>
      </c>
      <c r="B4864" s="320" t="s">
        <v>6379</v>
      </c>
      <c r="C4864" s="321">
        <v>4292107</v>
      </c>
    </row>
    <row r="4865" spans="1:3" x14ac:dyDescent="0.25">
      <c r="A4865" s="321">
        <v>4292108</v>
      </c>
      <c r="B4865" s="320" t="s">
        <v>6380</v>
      </c>
      <c r="C4865" s="321">
        <v>4292108</v>
      </c>
    </row>
    <row r="4866" spans="1:3" x14ac:dyDescent="0.25">
      <c r="A4866" s="321">
        <v>4292109</v>
      </c>
      <c r="B4866" s="320" t="s">
        <v>6381</v>
      </c>
      <c r="C4866" s="321">
        <v>4292109</v>
      </c>
    </row>
    <row r="4867" spans="1:3" x14ac:dyDescent="0.25">
      <c r="A4867" s="321">
        <v>4292110</v>
      </c>
      <c r="B4867" s="320" t="s">
        <v>6382</v>
      </c>
      <c r="C4867" s="321">
        <v>4292110</v>
      </c>
    </row>
    <row r="4868" spans="1:3" x14ac:dyDescent="0.25">
      <c r="A4868" s="321">
        <v>4292111</v>
      </c>
      <c r="B4868" s="320" t="s">
        <v>6383</v>
      </c>
      <c r="C4868" s="321">
        <v>4292111</v>
      </c>
    </row>
    <row r="4869" spans="1:3" x14ac:dyDescent="0.25">
      <c r="A4869" s="321">
        <v>4292112</v>
      </c>
      <c r="B4869" s="320" t="s">
        <v>6384</v>
      </c>
      <c r="C4869" s="321">
        <v>4292112</v>
      </c>
    </row>
    <row r="4870" spans="1:3" x14ac:dyDescent="0.25">
      <c r="A4870" s="321">
        <v>4292113</v>
      </c>
      <c r="B4870" s="320" t="s">
        <v>6385</v>
      </c>
      <c r="C4870" s="321">
        <v>4292113</v>
      </c>
    </row>
    <row r="4871" spans="1:3" x14ac:dyDescent="0.25">
      <c r="A4871" s="321">
        <v>4292114</v>
      </c>
      <c r="B4871" s="320" t="s">
        <v>6386</v>
      </c>
      <c r="C4871" s="321">
        <v>4292114</v>
      </c>
    </row>
    <row r="4872" spans="1:3" x14ac:dyDescent="0.25">
      <c r="A4872" s="321">
        <v>4292115</v>
      </c>
      <c r="B4872" s="320" t="s">
        <v>6387</v>
      </c>
      <c r="C4872" s="321">
        <v>4292115</v>
      </c>
    </row>
    <row r="4873" spans="1:3" x14ac:dyDescent="0.25">
      <c r="A4873" s="321">
        <v>4292116</v>
      </c>
      <c r="B4873" s="320" t="s">
        <v>6388</v>
      </c>
      <c r="C4873" s="321">
        <v>4292116</v>
      </c>
    </row>
    <row r="4874" spans="1:3" x14ac:dyDescent="0.25">
      <c r="A4874" s="321">
        <v>4292117</v>
      </c>
      <c r="B4874" s="320" t="s">
        <v>6389</v>
      </c>
      <c r="C4874" s="321">
        <v>4292117</v>
      </c>
    </row>
    <row r="4875" spans="1:3" x14ac:dyDescent="0.25">
      <c r="A4875" s="321">
        <v>4292118</v>
      </c>
      <c r="B4875" s="320" t="s">
        <v>6390</v>
      </c>
      <c r="C4875" s="321">
        <v>4292118</v>
      </c>
    </row>
    <row r="4876" spans="1:3" x14ac:dyDescent="0.25">
      <c r="A4876" s="321">
        <v>4292119</v>
      </c>
      <c r="B4876" s="320" t="s">
        <v>6391</v>
      </c>
      <c r="C4876" s="321">
        <v>4292119</v>
      </c>
    </row>
    <row r="4877" spans="1:3" x14ac:dyDescent="0.25">
      <c r="A4877" s="321">
        <v>4292120</v>
      </c>
      <c r="B4877" s="320" t="s">
        <v>6392</v>
      </c>
      <c r="C4877" s="321">
        <v>4292120</v>
      </c>
    </row>
    <row r="4878" spans="1:3" x14ac:dyDescent="0.25">
      <c r="A4878" s="321">
        <v>4292121</v>
      </c>
      <c r="B4878" s="320" t="s">
        <v>6393</v>
      </c>
      <c r="C4878" s="321">
        <v>4292121</v>
      </c>
    </row>
    <row r="4879" spans="1:3" x14ac:dyDescent="0.25">
      <c r="A4879" s="321">
        <v>4292122</v>
      </c>
      <c r="B4879" s="320" t="s">
        <v>6394</v>
      </c>
      <c r="C4879" s="321">
        <v>4292122</v>
      </c>
    </row>
    <row r="4880" spans="1:3" x14ac:dyDescent="0.25">
      <c r="A4880" s="321">
        <v>4292123</v>
      </c>
      <c r="B4880" s="320" t="s">
        <v>6395</v>
      </c>
      <c r="C4880" s="321">
        <v>4292123</v>
      </c>
    </row>
    <row r="4881" spans="1:3" x14ac:dyDescent="0.25">
      <c r="A4881" s="321">
        <v>4292124</v>
      </c>
      <c r="B4881" s="320" t="s">
        <v>6396</v>
      </c>
      <c r="C4881" s="321">
        <v>4292124</v>
      </c>
    </row>
    <row r="4882" spans="1:3" x14ac:dyDescent="0.25">
      <c r="A4882" s="321">
        <v>4292125</v>
      </c>
      <c r="B4882" s="320" t="s">
        <v>6397</v>
      </c>
      <c r="C4882" s="321">
        <v>4292125</v>
      </c>
    </row>
    <row r="4883" spans="1:3" x14ac:dyDescent="0.25">
      <c r="A4883" s="321">
        <v>4292126</v>
      </c>
      <c r="B4883" s="320" t="s">
        <v>6398</v>
      </c>
      <c r="C4883" s="321">
        <v>4292126</v>
      </c>
    </row>
    <row r="4884" spans="1:3" x14ac:dyDescent="0.25">
      <c r="A4884" s="321">
        <v>4292127</v>
      </c>
      <c r="B4884" s="320" t="s">
        <v>6399</v>
      </c>
      <c r="C4884" s="321">
        <v>4292127</v>
      </c>
    </row>
    <row r="4885" spans="1:3" x14ac:dyDescent="0.25">
      <c r="A4885" s="321">
        <v>4292128</v>
      </c>
      <c r="B4885" s="320" t="s">
        <v>6400</v>
      </c>
      <c r="C4885" s="321">
        <v>4292128</v>
      </c>
    </row>
    <row r="4886" spans="1:3" x14ac:dyDescent="0.25">
      <c r="A4886" s="321">
        <v>4292129</v>
      </c>
      <c r="B4886" s="320" t="s">
        <v>6401</v>
      </c>
      <c r="C4886" s="321">
        <v>4292129</v>
      </c>
    </row>
    <row r="4887" spans="1:3" x14ac:dyDescent="0.25">
      <c r="A4887" s="321">
        <v>4292130</v>
      </c>
      <c r="B4887" s="320" t="s">
        <v>6402</v>
      </c>
      <c r="C4887" s="321">
        <v>4292130</v>
      </c>
    </row>
    <row r="4888" spans="1:3" x14ac:dyDescent="0.25">
      <c r="A4888" s="321">
        <v>4292131</v>
      </c>
      <c r="B4888" s="320" t="s">
        <v>6403</v>
      </c>
      <c r="C4888" s="321">
        <v>4292131</v>
      </c>
    </row>
    <row r="4889" spans="1:3" x14ac:dyDescent="0.25">
      <c r="A4889" s="321">
        <v>4292132</v>
      </c>
      <c r="B4889" s="320" t="s">
        <v>6404</v>
      </c>
      <c r="C4889" s="321">
        <v>4292132</v>
      </c>
    </row>
    <row r="4890" spans="1:3" x14ac:dyDescent="0.25">
      <c r="A4890" s="321">
        <v>4292199</v>
      </c>
      <c r="B4890" s="320" t="s">
        <v>6405</v>
      </c>
      <c r="C4890" s="321">
        <v>4292199</v>
      </c>
    </row>
    <row r="4891" spans="1:3" x14ac:dyDescent="0.25">
      <c r="A4891" s="321">
        <v>4292201</v>
      </c>
      <c r="B4891" s="320" t="s">
        <v>6406</v>
      </c>
      <c r="C4891" s="321">
        <v>4292201</v>
      </c>
    </row>
    <row r="4892" spans="1:3" x14ac:dyDescent="0.25">
      <c r="A4892" s="321">
        <v>4292202</v>
      </c>
      <c r="B4892" s="320" t="s">
        <v>6407</v>
      </c>
      <c r="C4892" s="321">
        <v>4292202</v>
      </c>
    </row>
    <row r="4893" spans="1:3" x14ac:dyDescent="0.25">
      <c r="A4893" s="321">
        <v>4292203</v>
      </c>
      <c r="B4893" s="320" t="s">
        <v>6408</v>
      </c>
      <c r="C4893" s="321">
        <v>4292203</v>
      </c>
    </row>
    <row r="4894" spans="1:3" x14ac:dyDescent="0.25">
      <c r="A4894" s="321">
        <v>4292204</v>
      </c>
      <c r="B4894" s="320" t="s">
        <v>6409</v>
      </c>
      <c r="C4894" s="321">
        <v>4292204</v>
      </c>
    </row>
    <row r="4895" spans="1:3" x14ac:dyDescent="0.25">
      <c r="A4895" s="321">
        <v>4292205</v>
      </c>
      <c r="B4895" s="320" t="s">
        <v>6410</v>
      </c>
      <c r="C4895" s="321">
        <v>4292205</v>
      </c>
    </row>
    <row r="4896" spans="1:3" x14ac:dyDescent="0.25">
      <c r="A4896" s="321">
        <v>4292206</v>
      </c>
      <c r="B4896" s="320" t="s">
        <v>6411</v>
      </c>
      <c r="C4896" s="321">
        <v>4292206</v>
      </c>
    </row>
    <row r="4897" spans="1:3" x14ac:dyDescent="0.25">
      <c r="A4897" s="321">
        <v>4292207</v>
      </c>
      <c r="B4897" s="320" t="s">
        <v>6412</v>
      </c>
      <c r="C4897" s="321">
        <v>4292207</v>
      </c>
    </row>
    <row r="4898" spans="1:3" x14ac:dyDescent="0.25">
      <c r="A4898" s="321">
        <v>4292208</v>
      </c>
      <c r="B4898" s="320" t="s">
        <v>6413</v>
      </c>
      <c r="C4898" s="321">
        <v>4292208</v>
      </c>
    </row>
    <row r="4899" spans="1:3" x14ac:dyDescent="0.25">
      <c r="A4899" s="321">
        <v>4292209</v>
      </c>
      <c r="B4899" s="320" t="s">
        <v>6414</v>
      </c>
      <c r="C4899" s="321">
        <v>4292209</v>
      </c>
    </row>
    <row r="4900" spans="1:3" x14ac:dyDescent="0.25">
      <c r="A4900" s="321">
        <v>4292298</v>
      </c>
      <c r="B4900" s="320" t="s">
        <v>6415</v>
      </c>
      <c r="C4900" s="321">
        <v>4292298</v>
      </c>
    </row>
    <row r="4901" spans="1:3" x14ac:dyDescent="0.25">
      <c r="A4901" s="321">
        <v>4292299</v>
      </c>
      <c r="B4901" s="320" t="s">
        <v>6416</v>
      </c>
      <c r="C4901" s="321">
        <v>4292299</v>
      </c>
    </row>
    <row r="4902" spans="1:3" x14ac:dyDescent="0.25">
      <c r="A4902" s="321">
        <v>4293101</v>
      </c>
      <c r="B4902" s="320" t="s">
        <v>6417</v>
      </c>
      <c r="C4902" s="321">
        <v>4293101</v>
      </c>
    </row>
    <row r="4903" spans="1:3" x14ac:dyDescent="0.25">
      <c r="A4903" s="321">
        <v>4293102</v>
      </c>
      <c r="B4903" s="320" t="s">
        <v>6418</v>
      </c>
      <c r="C4903" s="321">
        <v>4293102</v>
      </c>
    </row>
    <row r="4904" spans="1:3" x14ac:dyDescent="0.25">
      <c r="A4904" s="321">
        <v>4293103</v>
      </c>
      <c r="B4904" s="320" t="s">
        <v>6419</v>
      </c>
      <c r="C4904" s="321">
        <v>4293103</v>
      </c>
    </row>
    <row r="4905" spans="1:3" x14ac:dyDescent="0.25">
      <c r="A4905" s="321">
        <v>4293104</v>
      </c>
      <c r="B4905" s="320" t="s">
        <v>6420</v>
      </c>
      <c r="C4905" s="321">
        <v>4293104</v>
      </c>
    </row>
    <row r="4906" spans="1:3" x14ac:dyDescent="0.25">
      <c r="A4906" s="321">
        <v>4293105</v>
      </c>
      <c r="B4906" s="320" t="s">
        <v>6421</v>
      </c>
      <c r="C4906" s="321">
        <v>4293105</v>
      </c>
    </row>
    <row r="4907" spans="1:3" x14ac:dyDescent="0.25">
      <c r="A4907" s="321">
        <v>4293106</v>
      </c>
      <c r="B4907" s="320" t="s">
        <v>6422</v>
      </c>
      <c r="C4907" s="321">
        <v>4293106</v>
      </c>
    </row>
    <row r="4908" spans="1:3" x14ac:dyDescent="0.25">
      <c r="A4908" s="321">
        <v>4293107</v>
      </c>
      <c r="B4908" s="320" t="s">
        <v>6423</v>
      </c>
      <c r="C4908" s="321">
        <v>4293107</v>
      </c>
    </row>
    <row r="4909" spans="1:3" x14ac:dyDescent="0.25">
      <c r="A4909" s="321">
        <v>4293108</v>
      </c>
      <c r="B4909" s="320" t="s">
        <v>6424</v>
      </c>
      <c r="C4909" s="321">
        <v>4293108</v>
      </c>
    </row>
    <row r="4910" spans="1:3" x14ac:dyDescent="0.25">
      <c r="A4910" s="321">
        <v>4293109</v>
      </c>
      <c r="B4910" s="320" t="s">
        <v>6425</v>
      </c>
      <c r="C4910" s="321">
        <v>4293109</v>
      </c>
    </row>
    <row r="4911" spans="1:3" x14ac:dyDescent="0.25">
      <c r="A4911" s="321">
        <v>4293110</v>
      </c>
      <c r="B4911" s="320" t="s">
        <v>6426</v>
      </c>
      <c r="C4911" s="321">
        <v>4293110</v>
      </c>
    </row>
    <row r="4912" spans="1:3" x14ac:dyDescent="0.25">
      <c r="A4912" s="321">
        <v>4293111</v>
      </c>
      <c r="B4912" s="320" t="s">
        <v>6427</v>
      </c>
      <c r="C4912" s="321">
        <v>4293111</v>
      </c>
    </row>
    <row r="4913" spans="1:3" x14ac:dyDescent="0.25">
      <c r="A4913" s="321">
        <v>4293112</v>
      </c>
      <c r="B4913" s="320" t="s">
        <v>6428</v>
      </c>
      <c r="C4913" s="321">
        <v>4293112</v>
      </c>
    </row>
    <row r="4914" spans="1:3" x14ac:dyDescent="0.25">
      <c r="A4914" s="321">
        <v>4293113</v>
      </c>
      <c r="B4914" s="320" t="s">
        <v>6429</v>
      </c>
      <c r="C4914" s="321">
        <v>4293113</v>
      </c>
    </row>
    <row r="4915" spans="1:3" x14ac:dyDescent="0.25">
      <c r="A4915" s="321">
        <v>4293114</v>
      </c>
      <c r="B4915" s="320" t="s">
        <v>6430</v>
      </c>
      <c r="C4915" s="321">
        <v>4293114</v>
      </c>
    </row>
    <row r="4916" spans="1:3" x14ac:dyDescent="0.25">
      <c r="A4916" s="321">
        <v>4293115</v>
      </c>
      <c r="B4916" s="320" t="s">
        <v>6431</v>
      </c>
      <c r="C4916" s="321">
        <v>4293115</v>
      </c>
    </row>
    <row r="4917" spans="1:3" x14ac:dyDescent="0.25">
      <c r="A4917" s="321">
        <v>4293116</v>
      </c>
      <c r="B4917" s="320" t="s">
        <v>6432</v>
      </c>
      <c r="C4917" s="321">
        <v>4293116</v>
      </c>
    </row>
    <row r="4918" spans="1:3" x14ac:dyDescent="0.25">
      <c r="A4918" s="321">
        <v>4293117</v>
      </c>
      <c r="B4918" s="320" t="s">
        <v>6433</v>
      </c>
      <c r="C4918" s="321">
        <v>4293117</v>
      </c>
    </row>
    <row r="4919" spans="1:3" x14ac:dyDescent="0.25">
      <c r="A4919" s="321">
        <v>4293118</v>
      </c>
      <c r="B4919" s="320" t="s">
        <v>6434</v>
      </c>
      <c r="C4919" s="321">
        <v>4293118</v>
      </c>
    </row>
    <row r="4920" spans="1:3" x14ac:dyDescent="0.25">
      <c r="A4920" s="321">
        <v>4293119</v>
      </c>
      <c r="B4920" s="320" t="s">
        <v>6435</v>
      </c>
      <c r="C4920" s="321">
        <v>4293119</v>
      </c>
    </row>
    <row r="4921" spans="1:3" x14ac:dyDescent="0.25">
      <c r="A4921" s="321">
        <v>4293120</v>
      </c>
      <c r="B4921" s="320" t="s">
        <v>6436</v>
      </c>
      <c r="C4921" s="321">
        <v>4293120</v>
      </c>
    </row>
    <row r="4922" spans="1:3" x14ac:dyDescent="0.25">
      <c r="A4922" s="321">
        <v>4293121</v>
      </c>
      <c r="B4922" s="320" t="s">
        <v>6437</v>
      </c>
      <c r="C4922" s="321">
        <v>4293121</v>
      </c>
    </row>
    <row r="4923" spans="1:3" x14ac:dyDescent="0.25">
      <c r="A4923" s="321">
        <v>4293201</v>
      </c>
      <c r="B4923" s="320" t="s">
        <v>6438</v>
      </c>
      <c r="C4923" s="321">
        <v>4293201</v>
      </c>
    </row>
    <row r="4924" spans="1:3" x14ac:dyDescent="0.25">
      <c r="A4924" s="321">
        <v>4293202</v>
      </c>
      <c r="B4924" s="320" t="s">
        <v>6439</v>
      </c>
      <c r="C4924" s="321">
        <v>4293202</v>
      </c>
    </row>
    <row r="4925" spans="1:3" x14ac:dyDescent="0.25">
      <c r="A4925" s="321">
        <v>4293203</v>
      </c>
      <c r="B4925" s="320" t="s">
        <v>6440</v>
      </c>
      <c r="C4925" s="321">
        <v>4293203</v>
      </c>
    </row>
    <row r="4926" spans="1:3" x14ac:dyDescent="0.25">
      <c r="A4926" s="321">
        <v>4293204</v>
      </c>
      <c r="B4926" s="320" t="s">
        <v>6441</v>
      </c>
      <c r="C4926" s="321">
        <v>4293204</v>
      </c>
    </row>
    <row r="4927" spans="1:3" ht="22.5" x14ac:dyDescent="0.25">
      <c r="A4927" s="321">
        <v>4293205</v>
      </c>
      <c r="B4927" s="320" t="s">
        <v>6442</v>
      </c>
      <c r="C4927" s="321">
        <v>4293205</v>
      </c>
    </row>
    <row r="4928" spans="1:3" x14ac:dyDescent="0.25">
      <c r="A4928" s="321">
        <v>4293206</v>
      </c>
      <c r="B4928" s="320" t="s">
        <v>6443</v>
      </c>
      <c r="C4928" s="321">
        <v>4293206</v>
      </c>
    </row>
    <row r="4929" spans="1:3" x14ac:dyDescent="0.25">
      <c r="A4929" s="321">
        <v>4293207</v>
      </c>
      <c r="B4929" s="320" t="s">
        <v>6444</v>
      </c>
      <c r="C4929" s="321">
        <v>4293207</v>
      </c>
    </row>
    <row r="4930" spans="1:3" x14ac:dyDescent="0.25">
      <c r="A4930" s="321">
        <v>4293208</v>
      </c>
      <c r="B4930" s="320" t="s">
        <v>6445</v>
      </c>
      <c r="C4930" s="321">
        <v>4293208</v>
      </c>
    </row>
    <row r="4931" spans="1:3" x14ac:dyDescent="0.25">
      <c r="A4931" s="321">
        <v>4293209</v>
      </c>
      <c r="B4931" s="320" t="s">
        <v>6446</v>
      </c>
      <c r="C4931" s="321">
        <v>4293209</v>
      </c>
    </row>
    <row r="4932" spans="1:3" ht="22.5" x14ac:dyDescent="0.25">
      <c r="A4932" s="321">
        <v>4293210</v>
      </c>
      <c r="B4932" s="320" t="s">
        <v>6447</v>
      </c>
      <c r="C4932" s="321">
        <v>4293210</v>
      </c>
    </row>
    <row r="4933" spans="1:3" x14ac:dyDescent="0.25">
      <c r="A4933" s="321">
        <v>4293211</v>
      </c>
      <c r="B4933" s="320" t="s">
        <v>6448</v>
      </c>
      <c r="C4933" s="321">
        <v>4293211</v>
      </c>
    </row>
    <row r="4934" spans="1:3" x14ac:dyDescent="0.25">
      <c r="A4934" s="321">
        <v>4293212</v>
      </c>
      <c r="B4934" s="320" t="s">
        <v>6449</v>
      </c>
      <c r="C4934" s="321">
        <v>4293212</v>
      </c>
    </row>
    <row r="4935" spans="1:3" ht="22.5" x14ac:dyDescent="0.25">
      <c r="A4935" s="321">
        <v>4293213</v>
      </c>
      <c r="B4935" s="320" t="s">
        <v>6450</v>
      </c>
      <c r="C4935" s="321">
        <v>4293213</v>
      </c>
    </row>
    <row r="4936" spans="1:3" x14ac:dyDescent="0.25">
      <c r="A4936" s="321">
        <v>4293299</v>
      </c>
      <c r="B4936" s="320" t="s">
        <v>6451</v>
      </c>
      <c r="C4936" s="321">
        <v>4293299</v>
      </c>
    </row>
    <row r="4937" spans="1:3" x14ac:dyDescent="0.25">
      <c r="A4937" s="321">
        <v>4294101</v>
      </c>
      <c r="B4937" s="320" t="s">
        <v>6452</v>
      </c>
      <c r="C4937" s="321">
        <v>4294101</v>
      </c>
    </row>
    <row r="4938" spans="1:3" x14ac:dyDescent="0.25">
      <c r="A4938" s="321">
        <v>4294102</v>
      </c>
      <c r="B4938" s="320" t="s">
        <v>6453</v>
      </c>
      <c r="C4938" s="321">
        <v>4294102</v>
      </c>
    </row>
    <row r="4939" spans="1:3" x14ac:dyDescent="0.25">
      <c r="A4939" s="321">
        <v>4294103</v>
      </c>
      <c r="B4939" s="320" t="s">
        <v>6454</v>
      </c>
      <c r="C4939" s="321">
        <v>4294103</v>
      </c>
    </row>
    <row r="4940" spans="1:3" x14ac:dyDescent="0.25">
      <c r="A4940" s="321">
        <v>4294104</v>
      </c>
      <c r="B4940" s="320" t="s">
        <v>6455</v>
      </c>
      <c r="C4940" s="321">
        <v>4294104</v>
      </c>
    </row>
    <row r="4941" spans="1:3" x14ac:dyDescent="0.25">
      <c r="A4941" s="321">
        <v>4294105</v>
      </c>
      <c r="B4941" s="320" t="s">
        <v>6456</v>
      </c>
      <c r="C4941" s="321">
        <v>4294105</v>
      </c>
    </row>
    <row r="4942" spans="1:3" x14ac:dyDescent="0.25">
      <c r="A4942" s="321">
        <v>4294201</v>
      </c>
      <c r="B4942" s="320" t="s">
        <v>6457</v>
      </c>
      <c r="C4942" s="321">
        <v>4294201</v>
      </c>
    </row>
    <row r="4943" spans="1:3" x14ac:dyDescent="0.25">
      <c r="A4943" s="321">
        <v>4294202</v>
      </c>
      <c r="B4943" s="320" t="s">
        <v>6458</v>
      </c>
      <c r="C4943" s="321">
        <v>4294202</v>
      </c>
    </row>
    <row r="4944" spans="1:3" x14ac:dyDescent="0.25">
      <c r="A4944" s="321">
        <v>4294301</v>
      </c>
      <c r="B4944" s="320" t="s">
        <v>6459</v>
      </c>
      <c r="C4944" s="321">
        <v>4294301</v>
      </c>
    </row>
    <row r="4945" spans="1:3" x14ac:dyDescent="0.25">
      <c r="A4945" s="321">
        <v>4294302</v>
      </c>
      <c r="B4945" s="320" t="s">
        <v>6460</v>
      </c>
      <c r="C4945" s="321">
        <v>4294302</v>
      </c>
    </row>
    <row r="4946" spans="1:3" x14ac:dyDescent="0.25">
      <c r="A4946" s="321">
        <v>4294303</v>
      </c>
      <c r="B4946" s="320" t="s">
        <v>6461</v>
      </c>
      <c r="C4946" s="321">
        <v>4294303</v>
      </c>
    </row>
    <row r="4947" spans="1:3" x14ac:dyDescent="0.25">
      <c r="A4947" s="321">
        <v>4294304</v>
      </c>
      <c r="B4947" s="320" t="s">
        <v>6462</v>
      </c>
      <c r="C4947" s="321">
        <v>4294304</v>
      </c>
    </row>
    <row r="4948" spans="1:3" x14ac:dyDescent="0.25">
      <c r="A4948" s="321">
        <v>4294305</v>
      </c>
      <c r="B4948" s="320" t="s">
        <v>6463</v>
      </c>
      <c r="C4948" s="321">
        <v>4294305</v>
      </c>
    </row>
    <row r="4949" spans="1:3" x14ac:dyDescent="0.25">
      <c r="A4949" s="321">
        <v>4294306</v>
      </c>
      <c r="B4949" s="320" t="s">
        <v>6464</v>
      </c>
      <c r="C4949" s="321">
        <v>4294306</v>
      </c>
    </row>
    <row r="4950" spans="1:3" x14ac:dyDescent="0.25">
      <c r="A4950" s="321">
        <v>4294307</v>
      </c>
      <c r="B4950" s="320" t="s">
        <v>6465</v>
      </c>
      <c r="C4950" s="321">
        <v>4294307</v>
      </c>
    </row>
    <row r="4951" spans="1:3" x14ac:dyDescent="0.25">
      <c r="A4951" s="321">
        <v>4294308</v>
      </c>
      <c r="B4951" s="320" t="s">
        <v>6466</v>
      </c>
      <c r="C4951" s="321">
        <v>4294308</v>
      </c>
    </row>
    <row r="4952" spans="1:3" x14ac:dyDescent="0.25">
      <c r="A4952" s="321">
        <v>4294309</v>
      </c>
      <c r="B4952" s="320" t="s">
        <v>6467</v>
      </c>
      <c r="C4952" s="321">
        <v>4294309</v>
      </c>
    </row>
    <row r="4953" spans="1:3" x14ac:dyDescent="0.25">
      <c r="A4953" s="321">
        <v>4294310</v>
      </c>
      <c r="B4953" s="320" t="s">
        <v>6468</v>
      </c>
      <c r="C4953" s="321">
        <v>4294310</v>
      </c>
    </row>
    <row r="4954" spans="1:3" x14ac:dyDescent="0.25">
      <c r="A4954" s="321">
        <v>4294399</v>
      </c>
      <c r="B4954" s="320" t="s">
        <v>6469</v>
      </c>
      <c r="C4954" s="321">
        <v>4294399</v>
      </c>
    </row>
    <row r="4955" spans="1:3" x14ac:dyDescent="0.25">
      <c r="A4955" s="321">
        <v>4294401</v>
      </c>
      <c r="B4955" s="320" t="s">
        <v>6470</v>
      </c>
      <c r="C4955" s="321">
        <v>4294401</v>
      </c>
    </row>
    <row r="4956" spans="1:3" x14ac:dyDescent="0.25">
      <c r="A4956" s="321">
        <v>4294402</v>
      </c>
      <c r="B4956" s="320" t="s">
        <v>6471</v>
      </c>
      <c r="C4956" s="321">
        <v>4294402</v>
      </c>
    </row>
    <row r="4957" spans="1:3" x14ac:dyDescent="0.25">
      <c r="A4957" s="321">
        <v>4294403</v>
      </c>
      <c r="B4957" s="320" t="s">
        <v>6472</v>
      </c>
      <c r="C4957" s="321">
        <v>4294403</v>
      </c>
    </row>
    <row r="4958" spans="1:3" x14ac:dyDescent="0.25">
      <c r="A4958" s="321">
        <v>4294404</v>
      </c>
      <c r="B4958" s="320" t="s">
        <v>6473</v>
      </c>
      <c r="C4958" s="321">
        <v>4294404</v>
      </c>
    </row>
    <row r="4959" spans="1:3" x14ac:dyDescent="0.25">
      <c r="A4959" s="321">
        <v>4294405</v>
      </c>
      <c r="B4959" s="320" t="s">
        <v>6474</v>
      </c>
      <c r="C4959" s="321">
        <v>4294405</v>
      </c>
    </row>
    <row r="4960" spans="1:3" x14ac:dyDescent="0.25">
      <c r="A4960" s="321">
        <v>4294406</v>
      </c>
      <c r="B4960" s="320" t="s">
        <v>6475</v>
      </c>
      <c r="C4960" s="321">
        <v>4294406</v>
      </c>
    </row>
    <row r="4961" spans="1:3" x14ac:dyDescent="0.25">
      <c r="A4961" s="321">
        <v>4294407</v>
      </c>
      <c r="B4961" s="320" t="s">
        <v>6476</v>
      </c>
      <c r="C4961" s="321">
        <v>4294407</v>
      </c>
    </row>
    <row r="4962" spans="1:3" x14ac:dyDescent="0.25">
      <c r="A4962" s="321">
        <v>4294408</v>
      </c>
      <c r="B4962" s="320" t="s">
        <v>6477</v>
      </c>
      <c r="C4962" s="321">
        <v>4294408</v>
      </c>
    </row>
    <row r="4963" spans="1:3" x14ac:dyDescent="0.25">
      <c r="A4963" s="321">
        <v>4294409</v>
      </c>
      <c r="B4963" s="320" t="s">
        <v>6478</v>
      </c>
      <c r="C4963" s="321">
        <v>4294409</v>
      </c>
    </row>
    <row r="4964" spans="1:3" x14ac:dyDescent="0.25">
      <c r="A4964" s="321">
        <v>4294410</v>
      </c>
      <c r="B4964" s="320" t="s">
        <v>6479</v>
      </c>
      <c r="C4964" s="321">
        <v>4294410</v>
      </c>
    </row>
    <row r="4965" spans="1:3" x14ac:dyDescent="0.25">
      <c r="A4965" s="321">
        <v>4294411</v>
      </c>
      <c r="B4965" s="320" t="s">
        <v>6480</v>
      </c>
      <c r="C4965" s="321">
        <v>4294411</v>
      </c>
    </row>
    <row r="4966" spans="1:3" x14ac:dyDescent="0.25">
      <c r="A4966" s="321">
        <v>4294412</v>
      </c>
      <c r="B4966" s="320" t="s">
        <v>6481</v>
      </c>
      <c r="C4966" s="321">
        <v>4294412</v>
      </c>
    </row>
    <row r="4967" spans="1:3" x14ac:dyDescent="0.25">
      <c r="A4967" s="321">
        <v>4294413</v>
      </c>
      <c r="B4967" s="320" t="s">
        <v>6482</v>
      </c>
      <c r="C4967" s="321">
        <v>4294413</v>
      </c>
    </row>
    <row r="4968" spans="1:3" x14ac:dyDescent="0.25">
      <c r="A4968" s="321">
        <v>4294414</v>
      </c>
      <c r="B4968" s="320" t="s">
        <v>6483</v>
      </c>
      <c r="C4968" s="321">
        <v>4294414</v>
      </c>
    </row>
    <row r="4969" spans="1:3" x14ac:dyDescent="0.25">
      <c r="A4969" s="321">
        <v>4294415</v>
      </c>
      <c r="B4969" s="320" t="s">
        <v>6484</v>
      </c>
      <c r="C4969" s="321">
        <v>4294415</v>
      </c>
    </row>
    <row r="4970" spans="1:3" x14ac:dyDescent="0.25">
      <c r="A4970" s="321">
        <v>4294498</v>
      </c>
      <c r="B4970" s="320" t="s">
        <v>6485</v>
      </c>
      <c r="C4970" s="321">
        <v>4294498</v>
      </c>
    </row>
    <row r="4971" spans="1:3" x14ac:dyDescent="0.25">
      <c r="A4971" s="321">
        <v>4294499</v>
      </c>
      <c r="B4971" s="320" t="s">
        <v>6486</v>
      </c>
      <c r="C4971" s="321">
        <v>4294499</v>
      </c>
    </row>
    <row r="4972" spans="1:3" x14ac:dyDescent="0.25">
      <c r="A4972" s="321">
        <v>4294501</v>
      </c>
      <c r="B4972" s="320" t="s">
        <v>6487</v>
      </c>
      <c r="C4972" s="321">
        <v>4294501</v>
      </c>
    </row>
    <row r="4973" spans="1:3" x14ac:dyDescent="0.25">
      <c r="A4973" s="321">
        <v>4294502</v>
      </c>
      <c r="B4973" s="320" t="s">
        <v>6488</v>
      </c>
      <c r="C4973" s="321">
        <v>4294502</v>
      </c>
    </row>
    <row r="4974" spans="1:3" x14ac:dyDescent="0.25">
      <c r="A4974" s="321">
        <v>4294503</v>
      </c>
      <c r="B4974" s="320" t="s">
        <v>6489</v>
      </c>
      <c r="C4974" s="321">
        <v>4294503</v>
      </c>
    </row>
    <row r="4975" spans="1:3" x14ac:dyDescent="0.25">
      <c r="A4975" s="321">
        <v>4294504</v>
      </c>
      <c r="B4975" s="320" t="s">
        <v>6490</v>
      </c>
      <c r="C4975" s="321">
        <v>4294504</v>
      </c>
    </row>
    <row r="4976" spans="1:3" x14ac:dyDescent="0.25">
      <c r="A4976" s="321">
        <v>4294505</v>
      </c>
      <c r="B4976" s="320" t="s">
        <v>6491</v>
      </c>
      <c r="C4976" s="321">
        <v>4294505</v>
      </c>
    </row>
    <row r="4977" spans="1:3" x14ac:dyDescent="0.25">
      <c r="A4977" s="321">
        <v>4294506</v>
      </c>
      <c r="B4977" s="320" t="s">
        <v>6492</v>
      </c>
      <c r="C4977" s="321">
        <v>4294506</v>
      </c>
    </row>
    <row r="4978" spans="1:3" x14ac:dyDescent="0.25">
      <c r="A4978" s="321">
        <v>4294507</v>
      </c>
      <c r="B4978" s="320" t="s">
        <v>6493</v>
      </c>
      <c r="C4978" s="321">
        <v>4294507</v>
      </c>
    </row>
    <row r="4979" spans="1:3" x14ac:dyDescent="0.25">
      <c r="A4979" s="321">
        <v>4294508</v>
      </c>
      <c r="B4979" s="320" t="s">
        <v>6494</v>
      </c>
      <c r="C4979" s="321">
        <v>4294508</v>
      </c>
    </row>
    <row r="4980" spans="1:3" x14ac:dyDescent="0.25">
      <c r="A4980" s="321">
        <v>4294601</v>
      </c>
      <c r="B4980" s="320" t="s">
        <v>6495</v>
      </c>
      <c r="C4980" s="321">
        <v>4294601</v>
      </c>
    </row>
    <row r="4981" spans="1:3" x14ac:dyDescent="0.25">
      <c r="A4981" s="321">
        <v>4294602</v>
      </c>
      <c r="B4981" s="320" t="s">
        <v>6496</v>
      </c>
      <c r="C4981" s="321">
        <v>4294602</v>
      </c>
    </row>
    <row r="4982" spans="1:3" x14ac:dyDescent="0.25">
      <c r="A4982" s="321">
        <v>4294603</v>
      </c>
      <c r="B4982" s="320" t="s">
        <v>6497</v>
      </c>
      <c r="C4982" s="321">
        <v>4294603</v>
      </c>
    </row>
    <row r="4983" spans="1:3" x14ac:dyDescent="0.25">
      <c r="A4983" s="321">
        <v>4295001</v>
      </c>
      <c r="B4983" s="320" t="s">
        <v>6498</v>
      </c>
      <c r="C4983" s="321">
        <v>4295001</v>
      </c>
    </row>
    <row r="4984" spans="1:3" x14ac:dyDescent="0.25">
      <c r="A4984" s="321">
        <v>4295002</v>
      </c>
      <c r="B4984" s="320" t="s">
        <v>6499</v>
      </c>
      <c r="C4984" s="321">
        <v>4295002</v>
      </c>
    </row>
    <row r="4985" spans="1:3" x14ac:dyDescent="0.25">
      <c r="A4985" s="321">
        <v>4295003</v>
      </c>
      <c r="B4985" s="320" t="s">
        <v>6500</v>
      </c>
      <c r="C4985" s="321">
        <v>4295003</v>
      </c>
    </row>
    <row r="4986" spans="1:3" x14ac:dyDescent="0.25">
      <c r="A4986" s="321">
        <v>4295004</v>
      </c>
      <c r="B4986" s="320" t="s">
        <v>6501</v>
      </c>
      <c r="C4986" s="321">
        <v>4295004</v>
      </c>
    </row>
    <row r="4987" spans="1:3" x14ac:dyDescent="0.25">
      <c r="A4987" s="321">
        <v>4295005</v>
      </c>
      <c r="B4987" s="320" t="s">
        <v>6502</v>
      </c>
      <c r="C4987" s="321">
        <v>4295005</v>
      </c>
    </row>
    <row r="4988" spans="1:3" x14ac:dyDescent="0.25">
      <c r="A4988" s="321">
        <v>4295006</v>
      </c>
      <c r="B4988" s="320" t="s">
        <v>6503</v>
      </c>
      <c r="C4988" s="321">
        <v>4295006</v>
      </c>
    </row>
    <row r="4989" spans="1:3" x14ac:dyDescent="0.25">
      <c r="A4989" s="321">
        <v>4295099</v>
      </c>
      <c r="B4989" s="320" t="s">
        <v>6504</v>
      </c>
      <c r="C4989" s="321">
        <v>4295099</v>
      </c>
    </row>
    <row r="4990" spans="1:3" x14ac:dyDescent="0.25">
      <c r="A4990" s="321">
        <v>4299101</v>
      </c>
      <c r="B4990" s="320" t="s">
        <v>6505</v>
      </c>
      <c r="C4990" s="321">
        <v>4299101</v>
      </c>
    </row>
    <row r="4991" spans="1:3" x14ac:dyDescent="0.25">
      <c r="A4991" s="321">
        <v>4299102</v>
      </c>
      <c r="B4991" s="320" t="s">
        <v>6506</v>
      </c>
      <c r="C4991" s="321">
        <v>4299102</v>
      </c>
    </row>
    <row r="4992" spans="1:3" x14ac:dyDescent="0.25">
      <c r="A4992" s="321">
        <v>4299201</v>
      </c>
      <c r="B4992" s="320" t="s">
        <v>6507</v>
      </c>
      <c r="C4992" s="321">
        <v>4299201</v>
      </c>
    </row>
    <row r="4993" spans="1:3" x14ac:dyDescent="0.25">
      <c r="A4993" s="321">
        <v>4299202</v>
      </c>
      <c r="B4993" s="320" t="s">
        <v>6508</v>
      </c>
      <c r="C4993" s="321">
        <v>4299202</v>
      </c>
    </row>
    <row r="4994" spans="1:3" x14ac:dyDescent="0.25">
      <c r="A4994" s="321">
        <v>4299203</v>
      </c>
      <c r="B4994" s="320" t="s">
        <v>6509</v>
      </c>
      <c r="C4994" s="321">
        <v>4299203</v>
      </c>
    </row>
    <row r="4995" spans="1:3" x14ac:dyDescent="0.25">
      <c r="A4995" s="321">
        <v>4299204</v>
      </c>
      <c r="B4995" s="320" t="s">
        <v>6510</v>
      </c>
      <c r="C4995" s="321">
        <v>4299204</v>
      </c>
    </row>
    <row r="4996" spans="1:3" x14ac:dyDescent="0.25">
      <c r="A4996" s="321">
        <v>4299205</v>
      </c>
      <c r="B4996" s="320" t="s">
        <v>6511</v>
      </c>
      <c r="C4996" s="321">
        <v>4299205</v>
      </c>
    </row>
    <row r="4997" spans="1:3" x14ac:dyDescent="0.25">
      <c r="A4997" s="321">
        <v>4299206</v>
      </c>
      <c r="B4997" s="320" t="s">
        <v>6512</v>
      </c>
      <c r="C4997" s="321">
        <v>4299206</v>
      </c>
    </row>
    <row r="4998" spans="1:3" x14ac:dyDescent="0.25">
      <c r="A4998" s="321">
        <v>4299207</v>
      </c>
      <c r="B4998" s="320" t="s">
        <v>6513</v>
      </c>
      <c r="C4998" s="321">
        <v>4299207</v>
      </c>
    </row>
    <row r="4999" spans="1:3" x14ac:dyDescent="0.25">
      <c r="A4999" s="321">
        <v>4299208</v>
      </c>
      <c r="B4999" s="320" t="s">
        <v>6514</v>
      </c>
      <c r="C4999" s="321">
        <v>4299208</v>
      </c>
    </row>
    <row r="5000" spans="1:3" x14ac:dyDescent="0.25">
      <c r="A5000" s="321">
        <v>4299209</v>
      </c>
      <c r="B5000" s="320" t="s">
        <v>6515</v>
      </c>
      <c r="C5000" s="321">
        <v>4299209</v>
      </c>
    </row>
    <row r="5001" spans="1:3" x14ac:dyDescent="0.25">
      <c r="A5001" s="321">
        <v>4299210</v>
      </c>
      <c r="B5001" s="320" t="s">
        <v>6516</v>
      </c>
      <c r="C5001" s="321">
        <v>4299210</v>
      </c>
    </row>
    <row r="5002" spans="1:3" ht="22.5" x14ac:dyDescent="0.25">
      <c r="A5002" s="321">
        <v>4299211</v>
      </c>
      <c r="B5002" s="320" t="s">
        <v>6517</v>
      </c>
      <c r="C5002" s="321">
        <v>4299211</v>
      </c>
    </row>
    <row r="5003" spans="1:3" x14ac:dyDescent="0.25">
      <c r="A5003" s="321">
        <v>4299212</v>
      </c>
      <c r="B5003" s="320" t="s">
        <v>6518</v>
      </c>
      <c r="C5003" s="321">
        <v>4299212</v>
      </c>
    </row>
    <row r="5004" spans="1:3" x14ac:dyDescent="0.25">
      <c r="A5004" s="321">
        <v>4299213</v>
      </c>
      <c r="B5004" s="320" t="s">
        <v>6519</v>
      </c>
      <c r="C5004" s="321">
        <v>4299213</v>
      </c>
    </row>
    <row r="5005" spans="1:3" x14ac:dyDescent="0.25">
      <c r="A5005" s="321">
        <v>4299214</v>
      </c>
      <c r="B5005" s="320" t="s">
        <v>6520</v>
      </c>
      <c r="C5005" s="321">
        <v>4299214</v>
      </c>
    </row>
    <row r="5006" spans="1:3" ht="22.5" x14ac:dyDescent="0.25">
      <c r="A5006" s="321">
        <v>4299215</v>
      </c>
      <c r="B5006" s="320" t="s">
        <v>6521</v>
      </c>
      <c r="C5006" s="321">
        <v>4299215</v>
      </c>
    </row>
    <row r="5007" spans="1:3" ht="22.5" x14ac:dyDescent="0.25">
      <c r="A5007" s="321">
        <v>4299216</v>
      </c>
      <c r="B5007" s="320" t="s">
        <v>6522</v>
      </c>
      <c r="C5007" s="321">
        <v>4299216</v>
      </c>
    </row>
    <row r="5008" spans="1:3" x14ac:dyDescent="0.25">
      <c r="A5008" s="321">
        <v>4299217</v>
      </c>
      <c r="B5008" s="320" t="s">
        <v>6523</v>
      </c>
      <c r="C5008" s="321">
        <v>4299217</v>
      </c>
    </row>
    <row r="5009" spans="1:3" x14ac:dyDescent="0.25">
      <c r="A5009" s="321">
        <v>4299218</v>
      </c>
      <c r="B5009" s="320" t="s">
        <v>6524</v>
      </c>
      <c r="C5009" s="321">
        <v>4299218</v>
      </c>
    </row>
    <row r="5010" spans="1:3" x14ac:dyDescent="0.25">
      <c r="A5010" s="321">
        <v>4299219</v>
      </c>
      <c r="B5010" s="320" t="s">
        <v>6525</v>
      </c>
      <c r="C5010" s="321">
        <v>4299219</v>
      </c>
    </row>
    <row r="5011" spans="1:3" x14ac:dyDescent="0.25">
      <c r="A5011" s="321">
        <v>4299301</v>
      </c>
      <c r="B5011" s="320" t="s">
        <v>6526</v>
      </c>
      <c r="C5011" s="321">
        <v>4299301</v>
      </c>
    </row>
    <row r="5012" spans="1:3" x14ac:dyDescent="0.25">
      <c r="A5012" s="321">
        <v>4299302</v>
      </c>
      <c r="B5012" s="320" t="s">
        <v>6527</v>
      </c>
      <c r="C5012" s="321">
        <v>4299302</v>
      </c>
    </row>
    <row r="5013" spans="1:3" x14ac:dyDescent="0.25">
      <c r="A5013" s="321">
        <v>4299303</v>
      </c>
      <c r="B5013" s="320" t="s">
        <v>6528</v>
      </c>
      <c r="C5013" s="321">
        <v>4299303</v>
      </c>
    </row>
    <row r="5014" spans="1:3" x14ac:dyDescent="0.25">
      <c r="A5014" s="321">
        <v>4299304</v>
      </c>
      <c r="B5014" s="320" t="s">
        <v>6529</v>
      </c>
      <c r="C5014" s="321">
        <v>4299304</v>
      </c>
    </row>
    <row r="5015" spans="1:3" x14ac:dyDescent="0.25">
      <c r="A5015" s="321">
        <v>4299305</v>
      </c>
      <c r="B5015" s="320" t="s">
        <v>6530</v>
      </c>
      <c r="C5015" s="321">
        <v>4299305</v>
      </c>
    </row>
    <row r="5016" spans="1:3" x14ac:dyDescent="0.25">
      <c r="A5016" s="321">
        <v>4299306</v>
      </c>
      <c r="B5016" s="320" t="s">
        <v>6531</v>
      </c>
      <c r="C5016" s="321">
        <v>4299306</v>
      </c>
    </row>
    <row r="5017" spans="1:3" x14ac:dyDescent="0.25">
      <c r="A5017" s="321">
        <v>4299307</v>
      </c>
      <c r="B5017" s="320" t="s">
        <v>6532</v>
      </c>
      <c r="C5017" s="321">
        <v>4299307</v>
      </c>
    </row>
    <row r="5018" spans="1:3" x14ac:dyDescent="0.25">
      <c r="A5018" s="321">
        <v>4299401</v>
      </c>
      <c r="B5018" s="320" t="s">
        <v>6533</v>
      </c>
      <c r="C5018" s="321">
        <v>4299401</v>
      </c>
    </row>
    <row r="5019" spans="1:3" x14ac:dyDescent="0.25">
      <c r="A5019" s="321">
        <v>4299402</v>
      </c>
      <c r="B5019" s="320" t="s">
        <v>6534</v>
      </c>
      <c r="C5019" s="321">
        <v>4299402</v>
      </c>
    </row>
    <row r="5020" spans="1:3" x14ac:dyDescent="0.25">
      <c r="A5020" s="321">
        <v>4299501</v>
      </c>
      <c r="B5020" s="320" t="s">
        <v>6535</v>
      </c>
      <c r="C5020" s="321">
        <v>4299501</v>
      </c>
    </row>
    <row r="5021" spans="1:3" x14ac:dyDescent="0.25">
      <c r="A5021" s="321">
        <v>4299502</v>
      </c>
      <c r="B5021" s="320" t="s">
        <v>6536</v>
      </c>
      <c r="C5021" s="321">
        <v>4299502</v>
      </c>
    </row>
    <row r="5022" spans="1:3" x14ac:dyDescent="0.25">
      <c r="A5022" s="321">
        <v>4299503</v>
      </c>
      <c r="B5022" s="320" t="s">
        <v>6537</v>
      </c>
      <c r="C5022" s="321">
        <v>4299503</v>
      </c>
    </row>
    <row r="5023" spans="1:3" x14ac:dyDescent="0.25">
      <c r="A5023" s="321">
        <v>4299504</v>
      </c>
      <c r="B5023" s="320" t="s">
        <v>6538</v>
      </c>
      <c r="C5023" s="321">
        <v>4299504</v>
      </c>
    </row>
    <row r="5024" spans="1:3" x14ac:dyDescent="0.25">
      <c r="A5024" s="321">
        <v>4299505</v>
      </c>
      <c r="B5024" s="320" t="s">
        <v>6539</v>
      </c>
      <c r="C5024" s="321">
        <v>4299505</v>
      </c>
    </row>
    <row r="5025" spans="1:3" x14ac:dyDescent="0.25">
      <c r="A5025" s="321">
        <v>4299506</v>
      </c>
      <c r="B5025" s="320" t="s">
        <v>6540</v>
      </c>
      <c r="C5025" s="321">
        <v>4299506</v>
      </c>
    </row>
    <row r="5026" spans="1:3" x14ac:dyDescent="0.25">
      <c r="A5026" s="321">
        <v>4299601</v>
      </c>
      <c r="B5026" s="320" t="s">
        <v>6541</v>
      </c>
      <c r="C5026" s="321">
        <v>4299601</v>
      </c>
    </row>
    <row r="5027" spans="1:3" x14ac:dyDescent="0.25">
      <c r="A5027" s="321">
        <v>4299602</v>
      </c>
      <c r="B5027" s="320" t="s">
        <v>6542</v>
      </c>
      <c r="C5027" s="321">
        <v>4299602</v>
      </c>
    </row>
    <row r="5028" spans="1:3" x14ac:dyDescent="0.25">
      <c r="A5028" s="321">
        <v>4299603</v>
      </c>
      <c r="B5028" s="320" t="s">
        <v>6543</v>
      </c>
      <c r="C5028" s="321">
        <v>4299603</v>
      </c>
    </row>
    <row r="5029" spans="1:3" x14ac:dyDescent="0.25">
      <c r="A5029" s="321">
        <v>4299604</v>
      </c>
      <c r="B5029" s="320" t="s">
        <v>6544</v>
      </c>
      <c r="C5029" s="321">
        <v>4299604</v>
      </c>
    </row>
    <row r="5030" spans="1:3" x14ac:dyDescent="0.25">
      <c r="A5030" s="321">
        <v>4299605</v>
      </c>
      <c r="B5030" s="320" t="s">
        <v>6545</v>
      </c>
      <c r="C5030" s="321">
        <v>4299605</v>
      </c>
    </row>
    <row r="5031" spans="1:3" x14ac:dyDescent="0.25">
      <c r="A5031" s="321">
        <v>4299606</v>
      </c>
      <c r="B5031" s="320" t="s">
        <v>6546</v>
      </c>
      <c r="C5031" s="321">
        <v>4299606</v>
      </c>
    </row>
    <row r="5032" spans="1:3" x14ac:dyDescent="0.25">
      <c r="A5032" s="321">
        <v>4299701</v>
      </c>
      <c r="B5032" s="320" t="s">
        <v>6547</v>
      </c>
      <c r="C5032" s="321">
        <v>4299701</v>
      </c>
    </row>
    <row r="5033" spans="1:3" x14ac:dyDescent="0.25">
      <c r="A5033" s="321">
        <v>4299702</v>
      </c>
      <c r="B5033" s="320" t="s">
        <v>6548</v>
      </c>
      <c r="C5033" s="321">
        <v>4299702</v>
      </c>
    </row>
    <row r="5034" spans="1:3" x14ac:dyDescent="0.25">
      <c r="A5034" s="321">
        <v>4299703</v>
      </c>
      <c r="B5034" s="320" t="s">
        <v>6549</v>
      </c>
      <c r="C5034" s="321">
        <v>4299703</v>
      </c>
    </row>
    <row r="5035" spans="1:3" x14ac:dyDescent="0.25">
      <c r="A5035" s="321">
        <v>4299704</v>
      </c>
      <c r="B5035" s="320" t="s">
        <v>6550</v>
      </c>
      <c r="C5035" s="321">
        <v>4299704</v>
      </c>
    </row>
    <row r="5036" spans="1:3" x14ac:dyDescent="0.25">
      <c r="A5036" s="321">
        <v>4299705</v>
      </c>
      <c r="B5036" s="320" t="s">
        <v>6551</v>
      </c>
      <c r="C5036" s="321">
        <v>4299705</v>
      </c>
    </row>
    <row r="5037" spans="1:3" x14ac:dyDescent="0.25">
      <c r="A5037" s="321">
        <v>4299706</v>
      </c>
      <c r="B5037" s="320" t="s">
        <v>6552</v>
      </c>
      <c r="C5037" s="321">
        <v>4299706</v>
      </c>
    </row>
    <row r="5038" spans="1:3" x14ac:dyDescent="0.25">
      <c r="A5038" s="321">
        <v>4299707</v>
      </c>
      <c r="B5038" s="320" t="s">
        <v>6553</v>
      </c>
      <c r="C5038" s="321">
        <v>4299707</v>
      </c>
    </row>
    <row r="5039" spans="1:3" x14ac:dyDescent="0.25">
      <c r="A5039" s="321">
        <v>4299799</v>
      </c>
      <c r="B5039" s="320" t="s">
        <v>6554</v>
      </c>
      <c r="C5039" s="321">
        <v>4299799</v>
      </c>
    </row>
    <row r="5040" spans="1:3" x14ac:dyDescent="0.25">
      <c r="A5040" s="321">
        <v>42998</v>
      </c>
      <c r="B5040" s="320" t="s">
        <v>6555</v>
      </c>
      <c r="C5040" s="321">
        <v>42998</v>
      </c>
    </row>
    <row r="5041" spans="1:3" x14ac:dyDescent="0.25">
      <c r="A5041" s="321">
        <v>4299901</v>
      </c>
      <c r="B5041" s="320" t="s">
        <v>6556</v>
      </c>
      <c r="C5041" s="321">
        <v>4299901</v>
      </c>
    </row>
    <row r="5042" spans="1:3" x14ac:dyDescent="0.25">
      <c r="A5042" s="321">
        <v>4299902</v>
      </c>
      <c r="B5042" s="320" t="s">
        <v>6557</v>
      </c>
      <c r="C5042" s="321">
        <v>4299902</v>
      </c>
    </row>
    <row r="5043" spans="1:3" x14ac:dyDescent="0.25">
      <c r="A5043" s="321">
        <v>4299903</v>
      </c>
      <c r="B5043" s="320" t="s">
        <v>6558</v>
      </c>
      <c r="C5043" s="321">
        <v>4299903</v>
      </c>
    </row>
    <row r="5044" spans="1:3" x14ac:dyDescent="0.25">
      <c r="A5044" s="321">
        <v>4299904</v>
      </c>
      <c r="B5044" s="320" t="s">
        <v>6559</v>
      </c>
      <c r="C5044" s="321">
        <v>4299904</v>
      </c>
    </row>
    <row r="5045" spans="1:3" x14ac:dyDescent="0.25">
      <c r="A5045" s="321">
        <v>4299905</v>
      </c>
      <c r="B5045" s="320" t="s">
        <v>6560</v>
      </c>
      <c r="C5045" s="321">
        <v>4299905</v>
      </c>
    </row>
    <row r="5046" spans="1:3" x14ac:dyDescent="0.25">
      <c r="A5046" s="321">
        <v>4299906</v>
      </c>
      <c r="B5046" s="320" t="s">
        <v>6561</v>
      </c>
      <c r="C5046" s="321">
        <v>4299906</v>
      </c>
    </row>
    <row r="5047" spans="1:3" x14ac:dyDescent="0.25">
      <c r="A5047" s="321">
        <v>4299907</v>
      </c>
      <c r="B5047" s="320" t="s">
        <v>6562</v>
      </c>
      <c r="C5047" s="321">
        <v>4299907</v>
      </c>
    </row>
    <row r="5048" spans="1:3" x14ac:dyDescent="0.25">
      <c r="A5048" s="321">
        <v>4299908</v>
      </c>
      <c r="B5048" s="320" t="s">
        <v>6563</v>
      </c>
      <c r="C5048" s="321">
        <v>4299908</v>
      </c>
    </row>
    <row r="5049" spans="1:3" x14ac:dyDescent="0.25">
      <c r="A5049" s="321">
        <v>4299909</v>
      </c>
      <c r="B5049" s="320" t="s">
        <v>6564</v>
      </c>
      <c r="C5049" s="321">
        <v>4299909</v>
      </c>
    </row>
    <row r="5050" spans="1:3" x14ac:dyDescent="0.25">
      <c r="A5050" s="321">
        <v>4299910</v>
      </c>
      <c r="B5050" s="320" t="s">
        <v>6565</v>
      </c>
      <c r="C5050" s="321">
        <v>4299910</v>
      </c>
    </row>
    <row r="5051" spans="1:3" x14ac:dyDescent="0.25">
      <c r="A5051" s="321">
        <v>4299911</v>
      </c>
      <c r="B5051" s="320" t="s">
        <v>6566</v>
      </c>
      <c r="C5051" s="321">
        <v>4299911</v>
      </c>
    </row>
    <row r="5052" spans="1:3" x14ac:dyDescent="0.25">
      <c r="A5052" s="321">
        <v>4299912</v>
      </c>
      <c r="B5052" s="320" t="s">
        <v>6567</v>
      </c>
      <c r="C5052" s="321">
        <v>4299912</v>
      </c>
    </row>
    <row r="5053" spans="1:3" x14ac:dyDescent="0.25">
      <c r="A5053" s="321">
        <v>4299913</v>
      </c>
      <c r="B5053" s="320" t="s">
        <v>6568</v>
      </c>
      <c r="C5053" s="321">
        <v>4299913</v>
      </c>
    </row>
    <row r="5054" spans="1:3" x14ac:dyDescent="0.25">
      <c r="A5054" s="321">
        <v>4299914</v>
      </c>
      <c r="B5054" s="320" t="s">
        <v>6569</v>
      </c>
      <c r="C5054" s="321">
        <v>4299914</v>
      </c>
    </row>
    <row r="5055" spans="1:3" x14ac:dyDescent="0.25">
      <c r="A5055" s="321">
        <v>4299915</v>
      </c>
      <c r="B5055" s="320" t="s">
        <v>6570</v>
      </c>
      <c r="C5055" s="321">
        <v>4299915</v>
      </c>
    </row>
    <row r="5056" spans="1:3" x14ac:dyDescent="0.25">
      <c r="A5056" s="321">
        <v>4299916</v>
      </c>
      <c r="B5056" s="320" t="s">
        <v>6571</v>
      </c>
      <c r="C5056" s="321">
        <v>4299916</v>
      </c>
    </row>
    <row r="5057" spans="1:3" ht="22.5" x14ac:dyDescent="0.25">
      <c r="A5057" s="321">
        <v>4299917</v>
      </c>
      <c r="B5057" s="320" t="s">
        <v>6572</v>
      </c>
      <c r="C5057" s="321">
        <v>4299917</v>
      </c>
    </row>
    <row r="5058" spans="1:3" x14ac:dyDescent="0.25">
      <c r="A5058" s="321">
        <v>4299918</v>
      </c>
      <c r="B5058" s="320" t="s">
        <v>6573</v>
      </c>
      <c r="C5058" s="321">
        <v>4299918</v>
      </c>
    </row>
    <row r="5059" spans="1:3" x14ac:dyDescent="0.25">
      <c r="A5059" s="321">
        <v>4299919</v>
      </c>
      <c r="B5059" s="320" t="s">
        <v>6574</v>
      </c>
      <c r="C5059" s="321">
        <v>4299919</v>
      </c>
    </row>
    <row r="5060" spans="1:3" x14ac:dyDescent="0.25">
      <c r="A5060" s="321">
        <v>4299920</v>
      </c>
      <c r="B5060" s="320" t="s">
        <v>6575</v>
      </c>
      <c r="C5060" s="321">
        <v>4299920</v>
      </c>
    </row>
    <row r="5061" spans="1:3" ht="22.5" x14ac:dyDescent="0.25">
      <c r="A5061" s="321">
        <v>4299921</v>
      </c>
      <c r="B5061" s="320" t="s">
        <v>6576</v>
      </c>
      <c r="C5061" s="321">
        <v>4299921</v>
      </c>
    </row>
    <row r="5062" spans="1:3" x14ac:dyDescent="0.25">
      <c r="A5062" s="321">
        <v>4299922</v>
      </c>
      <c r="B5062" s="320" t="s">
        <v>6577</v>
      </c>
      <c r="C5062" s="321">
        <v>4299922</v>
      </c>
    </row>
    <row r="5063" spans="1:3" x14ac:dyDescent="0.25">
      <c r="A5063" s="321">
        <v>4299923</v>
      </c>
      <c r="B5063" s="320" t="s">
        <v>6578</v>
      </c>
      <c r="C5063" s="321">
        <v>4299923</v>
      </c>
    </row>
    <row r="5064" spans="1:3" x14ac:dyDescent="0.25">
      <c r="A5064" s="321">
        <v>4299924</v>
      </c>
      <c r="B5064" s="320" t="s">
        <v>6579</v>
      </c>
      <c r="C5064" s="321">
        <v>4299924</v>
      </c>
    </row>
    <row r="5065" spans="1:3" x14ac:dyDescent="0.25">
      <c r="A5065" s="321">
        <v>4299925</v>
      </c>
      <c r="B5065" s="320" t="s">
        <v>6580</v>
      </c>
      <c r="C5065" s="321">
        <v>4299925</v>
      </c>
    </row>
    <row r="5066" spans="1:3" x14ac:dyDescent="0.25">
      <c r="A5066" s="321">
        <v>4299926</v>
      </c>
      <c r="B5066" s="320" t="s">
        <v>6581</v>
      </c>
      <c r="C5066" s="321">
        <v>4299926</v>
      </c>
    </row>
    <row r="5067" spans="1:3" x14ac:dyDescent="0.25">
      <c r="A5067" s="321">
        <v>4299927</v>
      </c>
      <c r="B5067" s="320" t="s">
        <v>6582</v>
      </c>
      <c r="C5067" s="321">
        <v>4299927</v>
      </c>
    </row>
    <row r="5068" spans="1:3" ht="22.5" x14ac:dyDescent="0.25">
      <c r="A5068" s="321">
        <v>4299928</v>
      </c>
      <c r="B5068" s="320" t="s">
        <v>6583</v>
      </c>
      <c r="C5068" s="321">
        <v>4299928</v>
      </c>
    </row>
    <row r="5069" spans="1:3" x14ac:dyDescent="0.25">
      <c r="A5069" s="321">
        <v>4299929</v>
      </c>
      <c r="B5069" s="320" t="s">
        <v>6584</v>
      </c>
      <c r="C5069" s="321">
        <v>4299929</v>
      </c>
    </row>
    <row r="5070" spans="1:3" ht="22.5" x14ac:dyDescent="0.25">
      <c r="A5070" s="321">
        <v>4299930</v>
      </c>
      <c r="B5070" s="320" t="s">
        <v>6585</v>
      </c>
      <c r="C5070" s="321">
        <v>4299930</v>
      </c>
    </row>
    <row r="5071" spans="1:3" x14ac:dyDescent="0.25">
      <c r="A5071" s="321">
        <v>4299931</v>
      </c>
      <c r="B5071" s="320" t="s">
        <v>6586</v>
      </c>
      <c r="C5071" s="321">
        <v>4299931</v>
      </c>
    </row>
    <row r="5072" spans="1:3" x14ac:dyDescent="0.25">
      <c r="A5072" s="321">
        <v>4299932</v>
      </c>
      <c r="B5072" s="320" t="s">
        <v>6587</v>
      </c>
      <c r="C5072" s="321">
        <v>4299932</v>
      </c>
    </row>
    <row r="5073" spans="1:3" x14ac:dyDescent="0.25">
      <c r="A5073" s="321">
        <v>4299933</v>
      </c>
      <c r="B5073" s="320" t="s">
        <v>6588</v>
      </c>
      <c r="C5073" s="321">
        <v>4299933</v>
      </c>
    </row>
    <row r="5074" spans="1:3" x14ac:dyDescent="0.25">
      <c r="A5074" s="321">
        <v>4299934</v>
      </c>
      <c r="B5074" s="320" t="s">
        <v>6589</v>
      </c>
      <c r="C5074" s="321">
        <v>4299934</v>
      </c>
    </row>
    <row r="5075" spans="1:3" x14ac:dyDescent="0.25">
      <c r="A5075" s="321">
        <v>4299935</v>
      </c>
      <c r="B5075" s="320" t="s">
        <v>6590</v>
      </c>
      <c r="C5075" s="321">
        <v>4299935</v>
      </c>
    </row>
    <row r="5076" spans="1:3" x14ac:dyDescent="0.25">
      <c r="A5076" s="321">
        <v>4299936</v>
      </c>
      <c r="B5076" s="320" t="s">
        <v>6591</v>
      </c>
      <c r="C5076" s="321">
        <v>4299936</v>
      </c>
    </row>
    <row r="5077" spans="1:3" x14ac:dyDescent="0.25">
      <c r="A5077" s="321">
        <v>4299937</v>
      </c>
      <c r="B5077" s="320" t="s">
        <v>6592</v>
      </c>
      <c r="C5077" s="321">
        <v>4299937</v>
      </c>
    </row>
    <row r="5078" spans="1:3" x14ac:dyDescent="0.25">
      <c r="A5078" s="321">
        <v>4299938</v>
      </c>
      <c r="B5078" s="320" t="s">
        <v>6593</v>
      </c>
      <c r="C5078" s="321">
        <v>4299938</v>
      </c>
    </row>
    <row r="5079" spans="1:3" x14ac:dyDescent="0.25">
      <c r="A5079" s="321">
        <v>4299939</v>
      </c>
      <c r="B5079" s="320" t="s">
        <v>6594</v>
      </c>
      <c r="C5079" s="321">
        <v>4299939</v>
      </c>
    </row>
    <row r="5080" spans="1:3" x14ac:dyDescent="0.25">
      <c r="A5080" s="321">
        <v>4299940</v>
      </c>
      <c r="B5080" s="320" t="s">
        <v>6595</v>
      </c>
      <c r="C5080" s="321">
        <v>4299940</v>
      </c>
    </row>
    <row r="5081" spans="1:3" x14ac:dyDescent="0.25">
      <c r="A5081" s="321">
        <v>4299941</v>
      </c>
      <c r="B5081" s="320" t="s">
        <v>6596</v>
      </c>
      <c r="C5081" s="321">
        <v>4299941</v>
      </c>
    </row>
    <row r="5082" spans="1:3" ht="22.5" x14ac:dyDescent="0.25">
      <c r="A5082" s="321">
        <v>4299942</v>
      </c>
      <c r="B5082" s="320" t="s">
        <v>6597</v>
      </c>
      <c r="C5082" s="321">
        <v>4299942</v>
      </c>
    </row>
    <row r="5083" spans="1:3" x14ac:dyDescent="0.25">
      <c r="A5083" s="321">
        <v>4299943</v>
      </c>
      <c r="B5083" s="320" t="s">
        <v>6598</v>
      </c>
      <c r="C5083" s="321">
        <v>4299943</v>
      </c>
    </row>
    <row r="5084" spans="1:3" x14ac:dyDescent="0.25">
      <c r="A5084" s="321">
        <v>4299944</v>
      </c>
      <c r="B5084" s="320" t="s">
        <v>6599</v>
      </c>
      <c r="C5084" s="321">
        <v>4299944</v>
      </c>
    </row>
    <row r="5085" spans="1:3" x14ac:dyDescent="0.25">
      <c r="A5085" s="321">
        <v>4299945</v>
      </c>
      <c r="B5085" s="320" t="s">
        <v>6600</v>
      </c>
      <c r="C5085" s="321">
        <v>4299945</v>
      </c>
    </row>
    <row r="5086" spans="1:3" x14ac:dyDescent="0.25">
      <c r="A5086" s="321">
        <v>4299946</v>
      </c>
      <c r="B5086" s="320" t="s">
        <v>6601</v>
      </c>
      <c r="C5086" s="321">
        <v>4299946</v>
      </c>
    </row>
    <row r="5087" spans="1:3" x14ac:dyDescent="0.25">
      <c r="A5087" s="321">
        <v>4299947</v>
      </c>
      <c r="B5087" s="320" t="s">
        <v>6602</v>
      </c>
      <c r="C5087" s="321">
        <v>4299947</v>
      </c>
    </row>
    <row r="5088" spans="1:3" ht="22.5" x14ac:dyDescent="0.25">
      <c r="A5088" s="321">
        <v>4299948</v>
      </c>
      <c r="B5088" s="320" t="s">
        <v>6603</v>
      </c>
      <c r="C5088" s="321">
        <v>4299948</v>
      </c>
    </row>
    <row r="5089" spans="1:3" x14ac:dyDescent="0.25">
      <c r="A5089" s="321">
        <v>4299949</v>
      </c>
      <c r="B5089" s="320" t="s">
        <v>6604</v>
      </c>
      <c r="C5089" s="321">
        <v>4299949</v>
      </c>
    </row>
    <row r="5090" spans="1:3" x14ac:dyDescent="0.25">
      <c r="A5090" s="321">
        <v>4299950</v>
      </c>
      <c r="B5090" s="320" t="s">
        <v>6605</v>
      </c>
      <c r="C5090" s="321">
        <v>4299950</v>
      </c>
    </row>
    <row r="5091" spans="1:3" ht="22.5" x14ac:dyDescent="0.25">
      <c r="A5091" s="321">
        <v>4299951</v>
      </c>
      <c r="B5091" s="320" t="s">
        <v>6606</v>
      </c>
      <c r="C5091" s="321">
        <v>4299951</v>
      </c>
    </row>
    <row r="5092" spans="1:3" x14ac:dyDescent="0.25">
      <c r="A5092" s="321">
        <v>4299952</v>
      </c>
      <c r="B5092" s="320" t="s">
        <v>6607</v>
      </c>
      <c r="C5092" s="321">
        <v>4299952</v>
      </c>
    </row>
    <row r="5093" spans="1:3" x14ac:dyDescent="0.25">
      <c r="A5093" s="321">
        <v>4299987</v>
      </c>
      <c r="B5093" s="320" t="s">
        <v>6608</v>
      </c>
      <c r="C5093" s="321">
        <v>4299987</v>
      </c>
    </row>
    <row r="5094" spans="1:3" x14ac:dyDescent="0.25">
      <c r="A5094" s="321">
        <v>4299988</v>
      </c>
      <c r="B5094" s="320" t="s">
        <v>6609</v>
      </c>
      <c r="C5094" s="321">
        <v>4299988</v>
      </c>
    </row>
    <row r="5095" spans="1:3" x14ac:dyDescent="0.25">
      <c r="A5095" s="321">
        <v>4299989</v>
      </c>
      <c r="B5095" s="320" t="s">
        <v>6610</v>
      </c>
      <c r="C5095" s="321">
        <v>4299989</v>
      </c>
    </row>
    <row r="5096" spans="1:3" x14ac:dyDescent="0.25">
      <c r="A5096" s="321">
        <v>4299990</v>
      </c>
      <c r="B5096" s="320" t="s">
        <v>6611</v>
      </c>
      <c r="C5096" s="321">
        <v>4299990</v>
      </c>
    </row>
    <row r="5097" spans="1:3" x14ac:dyDescent="0.25">
      <c r="A5097" s="321">
        <v>4299991</v>
      </c>
      <c r="B5097" s="320" t="s">
        <v>6612</v>
      </c>
      <c r="C5097" s="321">
        <v>4299991</v>
      </c>
    </row>
    <row r="5098" spans="1:3" x14ac:dyDescent="0.25">
      <c r="A5098" s="321">
        <v>4299992</v>
      </c>
      <c r="B5098" s="320" t="s">
        <v>6613</v>
      </c>
      <c r="C5098" s="321">
        <v>4299992</v>
      </c>
    </row>
    <row r="5099" spans="1:3" x14ac:dyDescent="0.25">
      <c r="A5099" s="321">
        <v>4299993</v>
      </c>
      <c r="B5099" s="320" t="s">
        <v>6614</v>
      </c>
      <c r="C5099" s="321">
        <v>4299993</v>
      </c>
    </row>
    <row r="5100" spans="1:3" x14ac:dyDescent="0.25">
      <c r="A5100" s="321">
        <v>4299994</v>
      </c>
      <c r="B5100" s="320" t="s">
        <v>6615</v>
      </c>
      <c r="C5100" s="321">
        <v>4299994</v>
      </c>
    </row>
    <row r="5101" spans="1:3" x14ac:dyDescent="0.25">
      <c r="A5101" s="321">
        <v>4299995</v>
      </c>
      <c r="B5101" s="320" t="s">
        <v>6616</v>
      </c>
      <c r="C5101" s="321">
        <v>4299995</v>
      </c>
    </row>
    <row r="5102" spans="1:3" x14ac:dyDescent="0.25">
      <c r="A5102" s="321">
        <v>4299996</v>
      </c>
      <c r="B5102" s="320" t="s">
        <v>6617</v>
      </c>
      <c r="C5102" s="321">
        <v>4299996</v>
      </c>
    </row>
    <row r="5103" spans="1:3" x14ac:dyDescent="0.25">
      <c r="A5103" s="321">
        <v>4299997</v>
      </c>
      <c r="B5103" s="320" t="s">
        <v>6618</v>
      </c>
      <c r="C5103" s="321">
        <v>4299997</v>
      </c>
    </row>
    <row r="5104" spans="1:3" x14ac:dyDescent="0.25">
      <c r="A5104" s="321">
        <v>4299998</v>
      </c>
      <c r="B5104" s="320" t="s">
        <v>6619</v>
      </c>
      <c r="C5104" s="321">
        <v>4299998</v>
      </c>
    </row>
    <row r="5105" spans="1:3" x14ac:dyDescent="0.25">
      <c r="A5105" s="321">
        <v>4299999</v>
      </c>
      <c r="B5105" s="320" t="s">
        <v>6620</v>
      </c>
      <c r="C5105" s="321">
        <v>4299999</v>
      </c>
    </row>
    <row r="5106" spans="1:3" x14ac:dyDescent="0.25">
      <c r="A5106" s="321">
        <v>4311001</v>
      </c>
      <c r="B5106" s="320" t="s">
        <v>6621</v>
      </c>
      <c r="C5106" s="321">
        <v>4311001</v>
      </c>
    </row>
    <row r="5107" spans="1:3" ht="22.5" x14ac:dyDescent="0.25">
      <c r="A5107" s="321">
        <v>4311002</v>
      </c>
      <c r="B5107" s="320" t="s">
        <v>6622</v>
      </c>
      <c r="C5107" s="321">
        <v>4311002</v>
      </c>
    </row>
    <row r="5108" spans="1:3" ht="22.5" x14ac:dyDescent="0.25">
      <c r="A5108" s="321">
        <v>4311003</v>
      </c>
      <c r="B5108" s="320" t="s">
        <v>6623</v>
      </c>
      <c r="C5108" s="321">
        <v>4311003</v>
      </c>
    </row>
    <row r="5109" spans="1:3" ht="33.75" x14ac:dyDescent="0.25">
      <c r="A5109" s="321">
        <v>4312101</v>
      </c>
      <c r="B5109" s="320" t="s">
        <v>6624</v>
      </c>
      <c r="C5109" s="321">
        <v>4312101</v>
      </c>
    </row>
    <row r="5110" spans="1:3" ht="33.75" x14ac:dyDescent="0.25">
      <c r="A5110" s="321">
        <v>4312201</v>
      </c>
      <c r="B5110" s="320" t="s">
        <v>6625</v>
      </c>
      <c r="C5110" s="321">
        <v>4312201</v>
      </c>
    </row>
    <row r="5111" spans="1:3" ht="22.5" x14ac:dyDescent="0.25">
      <c r="A5111" s="321">
        <v>4312202</v>
      </c>
      <c r="B5111" s="320" t="s">
        <v>6626</v>
      </c>
      <c r="C5111" s="321">
        <v>4312202</v>
      </c>
    </row>
    <row r="5112" spans="1:3" ht="22.5" x14ac:dyDescent="0.25">
      <c r="A5112" s="321">
        <v>4312301</v>
      </c>
      <c r="B5112" s="320" t="s">
        <v>6627</v>
      </c>
      <c r="C5112" s="321">
        <v>4312301</v>
      </c>
    </row>
    <row r="5113" spans="1:3" x14ac:dyDescent="0.25">
      <c r="A5113" s="321">
        <v>4313101</v>
      </c>
      <c r="B5113" s="320" t="s">
        <v>6628</v>
      </c>
      <c r="C5113" s="321">
        <v>4313101</v>
      </c>
    </row>
    <row r="5114" spans="1:3" x14ac:dyDescent="0.25">
      <c r="A5114" s="321">
        <v>4313201</v>
      </c>
      <c r="B5114" s="320" t="s">
        <v>6629</v>
      </c>
      <c r="C5114" s="321">
        <v>4313201</v>
      </c>
    </row>
    <row r="5115" spans="1:3" x14ac:dyDescent="0.25">
      <c r="A5115" s="321">
        <v>4313301</v>
      </c>
      <c r="B5115" s="320" t="s">
        <v>6630</v>
      </c>
      <c r="C5115" s="321">
        <v>4313301</v>
      </c>
    </row>
    <row r="5116" spans="1:3" ht="33.75" x14ac:dyDescent="0.25">
      <c r="A5116" s="321">
        <v>43134</v>
      </c>
      <c r="B5116" s="320" t="s">
        <v>6631</v>
      </c>
      <c r="C5116" s="321">
        <v>43134</v>
      </c>
    </row>
    <row r="5117" spans="1:3" x14ac:dyDescent="0.25">
      <c r="A5117" s="321">
        <v>4314101</v>
      </c>
      <c r="B5117" s="320" t="s">
        <v>6632</v>
      </c>
      <c r="C5117" s="321">
        <v>4314101</v>
      </c>
    </row>
    <row r="5118" spans="1:3" x14ac:dyDescent="0.25">
      <c r="A5118" s="321">
        <v>4314102</v>
      </c>
      <c r="B5118" s="320" t="s">
        <v>6633</v>
      </c>
      <c r="C5118" s="321">
        <v>4314102</v>
      </c>
    </row>
    <row r="5119" spans="1:3" x14ac:dyDescent="0.25">
      <c r="A5119" s="321">
        <v>4314201</v>
      </c>
      <c r="B5119" s="320" t="s">
        <v>6634</v>
      </c>
      <c r="C5119" s="321">
        <v>4314201</v>
      </c>
    </row>
    <row r="5120" spans="1:3" x14ac:dyDescent="0.25">
      <c r="A5120" s="321">
        <v>4314202</v>
      </c>
      <c r="B5120" s="320" t="s">
        <v>6635</v>
      </c>
      <c r="C5120" s="321">
        <v>4314202</v>
      </c>
    </row>
    <row r="5121" spans="1:3" x14ac:dyDescent="0.25">
      <c r="A5121" s="321">
        <v>4314301</v>
      </c>
      <c r="B5121" s="320" t="s">
        <v>6636</v>
      </c>
      <c r="C5121" s="321">
        <v>4314301</v>
      </c>
    </row>
    <row r="5122" spans="1:3" x14ac:dyDescent="0.25">
      <c r="A5122" s="321">
        <v>4315101</v>
      </c>
      <c r="B5122" s="320" t="s">
        <v>6637</v>
      </c>
      <c r="C5122" s="321">
        <v>4315101</v>
      </c>
    </row>
    <row r="5123" spans="1:3" x14ac:dyDescent="0.25">
      <c r="A5123" s="321">
        <v>4315102</v>
      </c>
      <c r="B5123" s="320" t="s">
        <v>6638</v>
      </c>
      <c r="C5123" s="321">
        <v>4315102</v>
      </c>
    </row>
    <row r="5124" spans="1:3" x14ac:dyDescent="0.25">
      <c r="A5124" s="321">
        <v>4315103</v>
      </c>
      <c r="B5124" s="320" t="s">
        <v>6639</v>
      </c>
      <c r="C5124" s="321">
        <v>4315103</v>
      </c>
    </row>
    <row r="5125" spans="1:3" x14ac:dyDescent="0.25">
      <c r="A5125" s="321">
        <v>4315104</v>
      </c>
      <c r="B5125" s="320" t="s">
        <v>6640</v>
      </c>
      <c r="C5125" s="321">
        <v>4315104</v>
      </c>
    </row>
    <row r="5126" spans="1:3" x14ac:dyDescent="0.25">
      <c r="A5126" s="321">
        <v>4315105</v>
      </c>
      <c r="B5126" s="320" t="s">
        <v>6641</v>
      </c>
      <c r="C5126" s="321">
        <v>4315105</v>
      </c>
    </row>
    <row r="5127" spans="1:3" x14ac:dyDescent="0.25">
      <c r="A5127" s="321">
        <v>4315106</v>
      </c>
      <c r="B5127" s="320" t="s">
        <v>6642</v>
      </c>
      <c r="C5127" s="321">
        <v>4315106</v>
      </c>
    </row>
    <row r="5128" spans="1:3" x14ac:dyDescent="0.25">
      <c r="A5128" s="321">
        <v>4315107</v>
      </c>
      <c r="B5128" s="320" t="s">
        <v>6643</v>
      </c>
      <c r="C5128" s="321">
        <v>4315107</v>
      </c>
    </row>
    <row r="5129" spans="1:3" x14ac:dyDescent="0.25">
      <c r="A5129" s="321">
        <v>4315108</v>
      </c>
      <c r="B5129" s="320" t="s">
        <v>6644</v>
      </c>
      <c r="C5129" s="321">
        <v>4315108</v>
      </c>
    </row>
    <row r="5130" spans="1:3" x14ac:dyDescent="0.25">
      <c r="A5130" s="321">
        <v>4315199</v>
      </c>
      <c r="B5130" s="320" t="s">
        <v>6645</v>
      </c>
      <c r="C5130" s="321">
        <v>4315199</v>
      </c>
    </row>
    <row r="5131" spans="1:3" x14ac:dyDescent="0.25">
      <c r="A5131" s="321">
        <v>4315201</v>
      </c>
      <c r="B5131" s="320" t="s">
        <v>6646</v>
      </c>
      <c r="C5131" s="321">
        <v>4315201</v>
      </c>
    </row>
    <row r="5132" spans="1:3" ht="22.5" x14ac:dyDescent="0.25">
      <c r="A5132" s="321">
        <v>4315202</v>
      </c>
      <c r="B5132" s="320" t="s">
        <v>6647</v>
      </c>
      <c r="C5132" s="321">
        <v>4315202</v>
      </c>
    </row>
    <row r="5133" spans="1:3" x14ac:dyDescent="0.25">
      <c r="A5133" s="321">
        <v>4315301</v>
      </c>
      <c r="B5133" s="320" t="s">
        <v>6648</v>
      </c>
      <c r="C5133" s="321">
        <v>4315301</v>
      </c>
    </row>
    <row r="5134" spans="1:3" x14ac:dyDescent="0.25">
      <c r="A5134" s="321">
        <v>4315399</v>
      </c>
      <c r="B5134" s="320" t="s">
        <v>6649</v>
      </c>
      <c r="C5134" s="321">
        <v>4315399</v>
      </c>
    </row>
    <row r="5135" spans="1:3" x14ac:dyDescent="0.25">
      <c r="A5135" s="321">
        <v>4315401</v>
      </c>
      <c r="B5135" s="320" t="s">
        <v>6650</v>
      </c>
      <c r="C5135" s="321">
        <v>4315401</v>
      </c>
    </row>
    <row r="5136" spans="1:3" x14ac:dyDescent="0.25">
      <c r="A5136" s="321">
        <v>4315402</v>
      </c>
      <c r="B5136" s="320" t="s">
        <v>6651</v>
      </c>
      <c r="C5136" s="321">
        <v>4315402</v>
      </c>
    </row>
    <row r="5137" spans="1:3" x14ac:dyDescent="0.25">
      <c r="A5137" s="321">
        <v>43155</v>
      </c>
      <c r="B5137" s="320" t="s">
        <v>6652</v>
      </c>
      <c r="C5137" s="321">
        <v>43155</v>
      </c>
    </row>
    <row r="5138" spans="1:3" x14ac:dyDescent="0.25">
      <c r="A5138" s="321">
        <v>43156</v>
      </c>
      <c r="B5138" s="320" t="s">
        <v>6653</v>
      </c>
      <c r="C5138" s="321">
        <v>43156</v>
      </c>
    </row>
    <row r="5139" spans="1:3" ht="22.5" x14ac:dyDescent="0.25">
      <c r="A5139" s="321">
        <v>43211</v>
      </c>
      <c r="B5139" s="320" t="s">
        <v>6654</v>
      </c>
      <c r="C5139" s="321">
        <v>43211</v>
      </c>
    </row>
    <row r="5140" spans="1:3" x14ac:dyDescent="0.25">
      <c r="A5140" s="321">
        <v>4321901</v>
      </c>
      <c r="B5140" s="320" t="s">
        <v>6655</v>
      </c>
      <c r="C5140" s="321">
        <v>4321901</v>
      </c>
    </row>
    <row r="5141" spans="1:3" ht="22.5" x14ac:dyDescent="0.25">
      <c r="A5141" s="321">
        <v>4321902</v>
      </c>
      <c r="B5141" s="320" t="s">
        <v>6656</v>
      </c>
      <c r="C5141" s="321">
        <v>4321902</v>
      </c>
    </row>
    <row r="5142" spans="1:3" x14ac:dyDescent="0.25">
      <c r="A5142" s="321">
        <v>4321903</v>
      </c>
      <c r="B5142" s="320" t="s">
        <v>6657</v>
      </c>
      <c r="C5142" s="321">
        <v>4321903</v>
      </c>
    </row>
    <row r="5143" spans="1:3" x14ac:dyDescent="0.25">
      <c r="A5143" s="321">
        <v>4322001</v>
      </c>
      <c r="B5143" s="320" t="s">
        <v>6658</v>
      </c>
      <c r="C5143" s="321">
        <v>4322001</v>
      </c>
    </row>
    <row r="5144" spans="1:3" x14ac:dyDescent="0.25">
      <c r="A5144" s="321">
        <v>4322002</v>
      </c>
      <c r="B5144" s="320" t="s">
        <v>6659</v>
      </c>
      <c r="C5144" s="321">
        <v>4322002</v>
      </c>
    </row>
    <row r="5145" spans="1:3" x14ac:dyDescent="0.25">
      <c r="A5145" s="321">
        <v>4322003</v>
      </c>
      <c r="B5145" s="320" t="s">
        <v>6660</v>
      </c>
      <c r="C5145" s="321">
        <v>4322003</v>
      </c>
    </row>
    <row r="5146" spans="1:3" x14ac:dyDescent="0.25">
      <c r="A5146" s="321">
        <v>4322004</v>
      </c>
      <c r="B5146" s="320" t="s">
        <v>6661</v>
      </c>
      <c r="C5146" s="321">
        <v>4322004</v>
      </c>
    </row>
    <row r="5147" spans="1:3" x14ac:dyDescent="0.25">
      <c r="A5147" s="321">
        <v>4322005</v>
      </c>
      <c r="B5147" s="320" t="s">
        <v>6662</v>
      </c>
      <c r="C5147" s="321">
        <v>4322005</v>
      </c>
    </row>
    <row r="5148" spans="1:3" x14ac:dyDescent="0.25">
      <c r="A5148" s="321">
        <v>4322006</v>
      </c>
      <c r="B5148" s="320" t="s">
        <v>6663</v>
      </c>
      <c r="C5148" s="321">
        <v>4322006</v>
      </c>
    </row>
    <row r="5149" spans="1:3" x14ac:dyDescent="0.25">
      <c r="A5149" s="321">
        <v>4322007</v>
      </c>
      <c r="B5149" s="320" t="s">
        <v>6664</v>
      </c>
      <c r="C5149" s="321">
        <v>4322007</v>
      </c>
    </row>
    <row r="5150" spans="1:3" x14ac:dyDescent="0.25">
      <c r="A5150" s="321">
        <v>4322008</v>
      </c>
      <c r="B5150" s="320" t="s">
        <v>6665</v>
      </c>
      <c r="C5150" s="321">
        <v>4322008</v>
      </c>
    </row>
    <row r="5151" spans="1:3" x14ac:dyDescent="0.25">
      <c r="A5151" s="321">
        <v>4322099</v>
      </c>
      <c r="B5151" s="320" t="s">
        <v>6666</v>
      </c>
      <c r="C5151" s="321">
        <v>4322099</v>
      </c>
    </row>
    <row r="5152" spans="1:3" ht="22.5" x14ac:dyDescent="0.25">
      <c r="A5152" s="321">
        <v>4323001</v>
      </c>
      <c r="B5152" s="320" t="s">
        <v>6667</v>
      </c>
      <c r="C5152" s="321">
        <v>4323001</v>
      </c>
    </row>
    <row r="5153" spans="1:3" x14ac:dyDescent="0.25">
      <c r="A5153" s="321">
        <v>4323002</v>
      </c>
      <c r="B5153" s="320" t="s">
        <v>6668</v>
      </c>
      <c r="C5153" s="321">
        <v>4323002</v>
      </c>
    </row>
    <row r="5154" spans="1:3" x14ac:dyDescent="0.25">
      <c r="A5154" s="321">
        <v>4324001</v>
      </c>
      <c r="B5154" s="320" t="s">
        <v>6669</v>
      </c>
      <c r="C5154" s="321">
        <v>4324001</v>
      </c>
    </row>
    <row r="5155" spans="1:3" ht="22.5" x14ac:dyDescent="0.25">
      <c r="A5155" s="321">
        <v>4324002</v>
      </c>
      <c r="B5155" s="320" t="s">
        <v>6670</v>
      </c>
      <c r="C5155" s="321">
        <v>4324002</v>
      </c>
    </row>
    <row r="5156" spans="1:3" x14ac:dyDescent="0.25">
      <c r="A5156" s="321">
        <v>4324003</v>
      </c>
      <c r="B5156" s="320" t="s">
        <v>6671</v>
      </c>
      <c r="C5156" s="321">
        <v>4324003</v>
      </c>
    </row>
    <row r="5157" spans="1:3" x14ac:dyDescent="0.25">
      <c r="A5157" s="321">
        <v>4324004</v>
      </c>
      <c r="B5157" s="320" t="s">
        <v>6672</v>
      </c>
      <c r="C5157" s="321">
        <v>4324004</v>
      </c>
    </row>
    <row r="5158" spans="1:3" x14ac:dyDescent="0.25">
      <c r="A5158" s="321">
        <v>4324005</v>
      </c>
      <c r="B5158" s="320" t="s">
        <v>6673</v>
      </c>
      <c r="C5158" s="321">
        <v>4324005</v>
      </c>
    </row>
    <row r="5159" spans="1:3" x14ac:dyDescent="0.25">
      <c r="A5159" s="321">
        <v>4324006</v>
      </c>
      <c r="B5159" s="320" t="s">
        <v>6674</v>
      </c>
      <c r="C5159" s="321">
        <v>4324006</v>
      </c>
    </row>
    <row r="5160" spans="1:3" x14ac:dyDescent="0.25">
      <c r="A5160" s="321">
        <v>4324007</v>
      </c>
      <c r="B5160" s="320" t="s">
        <v>6675</v>
      </c>
      <c r="C5160" s="321">
        <v>4324007</v>
      </c>
    </row>
    <row r="5161" spans="1:3" x14ac:dyDescent="0.25">
      <c r="A5161" s="321">
        <v>4324008</v>
      </c>
      <c r="B5161" s="320" t="s">
        <v>6676</v>
      </c>
      <c r="C5161" s="321">
        <v>4324008</v>
      </c>
    </row>
    <row r="5162" spans="1:3" x14ac:dyDescent="0.25">
      <c r="A5162" s="321">
        <v>4324009</v>
      </c>
      <c r="B5162" s="320" t="s">
        <v>6677</v>
      </c>
      <c r="C5162" s="321">
        <v>4324009</v>
      </c>
    </row>
    <row r="5163" spans="1:3" x14ac:dyDescent="0.25">
      <c r="A5163" s="321">
        <v>4324010</v>
      </c>
      <c r="B5163" s="320" t="s">
        <v>6678</v>
      </c>
      <c r="C5163" s="321">
        <v>4324010</v>
      </c>
    </row>
    <row r="5164" spans="1:3" x14ac:dyDescent="0.25">
      <c r="A5164" s="321">
        <v>4324011</v>
      </c>
      <c r="B5164" s="320" t="s">
        <v>6679</v>
      </c>
      <c r="C5164" s="321">
        <v>4324011</v>
      </c>
    </row>
    <row r="5165" spans="1:3" x14ac:dyDescent="0.25">
      <c r="A5165" s="321">
        <v>4324012</v>
      </c>
      <c r="B5165" s="320" t="s">
        <v>6680</v>
      </c>
      <c r="C5165" s="321">
        <v>4324012</v>
      </c>
    </row>
    <row r="5166" spans="1:3" x14ac:dyDescent="0.25">
      <c r="A5166" s="321">
        <v>4324013</v>
      </c>
      <c r="B5166" s="320" t="s">
        <v>6681</v>
      </c>
      <c r="C5166" s="321">
        <v>4324013</v>
      </c>
    </row>
    <row r="5167" spans="1:3" x14ac:dyDescent="0.25">
      <c r="A5167" s="321">
        <v>4324014</v>
      </c>
      <c r="B5167" s="320" t="s">
        <v>6682</v>
      </c>
      <c r="C5167" s="321">
        <v>4324014</v>
      </c>
    </row>
    <row r="5168" spans="1:3" x14ac:dyDescent="0.25">
      <c r="A5168" s="321">
        <v>4324015</v>
      </c>
      <c r="B5168" s="320" t="s">
        <v>6683</v>
      </c>
      <c r="C5168" s="321">
        <v>4324015</v>
      </c>
    </row>
    <row r="5169" spans="1:3" x14ac:dyDescent="0.25">
      <c r="A5169" s="321">
        <v>4324016</v>
      </c>
      <c r="B5169" s="320" t="s">
        <v>6684</v>
      </c>
      <c r="C5169" s="321">
        <v>4324016</v>
      </c>
    </row>
    <row r="5170" spans="1:3" ht="22.5" x14ac:dyDescent="0.25">
      <c r="A5170" s="321">
        <v>4324017</v>
      </c>
      <c r="B5170" s="320" t="s">
        <v>6685</v>
      </c>
      <c r="C5170" s="321">
        <v>4324017</v>
      </c>
    </row>
    <row r="5171" spans="1:3" ht="22.5" x14ac:dyDescent="0.25">
      <c r="A5171" s="321">
        <v>4324018</v>
      </c>
      <c r="B5171" s="320" t="s">
        <v>6686</v>
      </c>
      <c r="C5171" s="321">
        <v>4324018</v>
      </c>
    </row>
    <row r="5172" spans="1:3" x14ac:dyDescent="0.25">
      <c r="A5172" s="321">
        <v>4324099</v>
      </c>
      <c r="B5172" s="320" t="s">
        <v>6687</v>
      </c>
      <c r="C5172" s="321">
        <v>4324099</v>
      </c>
    </row>
    <row r="5173" spans="1:3" x14ac:dyDescent="0.25">
      <c r="A5173" s="321">
        <v>4325101</v>
      </c>
      <c r="B5173" s="320" t="s">
        <v>6688</v>
      </c>
      <c r="C5173" s="321">
        <v>4325101</v>
      </c>
    </row>
    <row r="5174" spans="1:3" ht="22.5" x14ac:dyDescent="0.25">
      <c r="A5174" s="321">
        <v>4325102</v>
      </c>
      <c r="B5174" s="320" t="s">
        <v>6689</v>
      </c>
      <c r="C5174" s="321">
        <v>4325102</v>
      </c>
    </row>
    <row r="5175" spans="1:3" x14ac:dyDescent="0.25">
      <c r="A5175" s="321">
        <v>4325201</v>
      </c>
      <c r="B5175" s="320" t="s">
        <v>6690</v>
      </c>
      <c r="C5175" s="321">
        <v>4325201</v>
      </c>
    </row>
    <row r="5176" spans="1:3" ht="22.5" x14ac:dyDescent="0.25">
      <c r="A5176" s="321">
        <v>4325301</v>
      </c>
      <c r="B5176" s="320" t="s">
        <v>6691</v>
      </c>
      <c r="C5176" s="321">
        <v>4325301</v>
      </c>
    </row>
    <row r="5177" spans="1:3" x14ac:dyDescent="0.25">
      <c r="A5177" s="321">
        <v>4325302</v>
      </c>
      <c r="B5177" s="320" t="s">
        <v>6692</v>
      </c>
      <c r="C5177" s="321">
        <v>4325302</v>
      </c>
    </row>
    <row r="5178" spans="1:3" x14ac:dyDescent="0.25">
      <c r="A5178" s="321">
        <v>4325401</v>
      </c>
      <c r="B5178" s="320" t="s">
        <v>6693</v>
      </c>
      <c r="C5178" s="321">
        <v>4325401</v>
      </c>
    </row>
    <row r="5179" spans="1:3" x14ac:dyDescent="0.25">
      <c r="A5179" s="321">
        <v>4325402</v>
      </c>
      <c r="B5179" s="320" t="s">
        <v>6694</v>
      </c>
      <c r="C5179" s="321">
        <v>4325402</v>
      </c>
    </row>
    <row r="5180" spans="1:3" ht="33.75" x14ac:dyDescent="0.25">
      <c r="A5180" s="321">
        <v>4325403</v>
      </c>
      <c r="B5180" s="320" t="s">
        <v>6695</v>
      </c>
      <c r="C5180" s="321">
        <v>4325403</v>
      </c>
    </row>
    <row r="5181" spans="1:3" x14ac:dyDescent="0.25">
      <c r="A5181" s="321">
        <v>4331001</v>
      </c>
      <c r="B5181" s="320" t="s">
        <v>6696</v>
      </c>
      <c r="C5181" s="321">
        <v>4331001</v>
      </c>
    </row>
    <row r="5182" spans="1:3" x14ac:dyDescent="0.25">
      <c r="A5182" s="321">
        <v>4331002</v>
      </c>
      <c r="B5182" s="320" t="s">
        <v>6697</v>
      </c>
      <c r="C5182" s="321">
        <v>4331002</v>
      </c>
    </row>
    <row r="5183" spans="1:3" x14ac:dyDescent="0.25">
      <c r="A5183" s="321">
        <v>4332001</v>
      </c>
      <c r="B5183" s="320" t="s">
        <v>6698</v>
      </c>
      <c r="C5183" s="321">
        <v>4332001</v>
      </c>
    </row>
    <row r="5184" spans="1:3" x14ac:dyDescent="0.25">
      <c r="A5184" s="321">
        <v>4332002</v>
      </c>
      <c r="B5184" s="320" t="s">
        <v>6699</v>
      </c>
      <c r="C5184" s="321">
        <v>4332002</v>
      </c>
    </row>
    <row r="5185" spans="1:3" x14ac:dyDescent="0.25">
      <c r="A5185" s="321">
        <v>4332003</v>
      </c>
      <c r="B5185" s="320" t="s">
        <v>6700</v>
      </c>
      <c r="C5185" s="321">
        <v>4332003</v>
      </c>
    </row>
    <row r="5186" spans="1:3" x14ac:dyDescent="0.25">
      <c r="A5186" s="321">
        <v>4332004</v>
      </c>
      <c r="B5186" s="320" t="s">
        <v>6701</v>
      </c>
      <c r="C5186" s="321">
        <v>4332004</v>
      </c>
    </row>
    <row r="5187" spans="1:3" x14ac:dyDescent="0.25">
      <c r="A5187" s="321">
        <v>4332005</v>
      </c>
      <c r="B5187" s="320" t="s">
        <v>6702</v>
      </c>
      <c r="C5187" s="321">
        <v>4332005</v>
      </c>
    </row>
    <row r="5188" spans="1:3" x14ac:dyDescent="0.25">
      <c r="A5188" s="321">
        <v>4332006</v>
      </c>
      <c r="B5188" s="320" t="s">
        <v>6703</v>
      </c>
      <c r="C5188" s="321">
        <v>4332006</v>
      </c>
    </row>
    <row r="5189" spans="1:3" x14ac:dyDescent="0.25">
      <c r="A5189" s="321">
        <v>4332007</v>
      </c>
      <c r="B5189" s="320" t="s">
        <v>6704</v>
      </c>
      <c r="C5189" s="321">
        <v>4332007</v>
      </c>
    </row>
    <row r="5190" spans="1:3" x14ac:dyDescent="0.25">
      <c r="A5190" s="321">
        <v>4332008</v>
      </c>
      <c r="B5190" s="320" t="s">
        <v>6705</v>
      </c>
      <c r="C5190" s="321">
        <v>4332008</v>
      </c>
    </row>
    <row r="5191" spans="1:3" x14ac:dyDescent="0.25">
      <c r="A5191" s="321">
        <v>4332009</v>
      </c>
      <c r="B5191" s="320" t="s">
        <v>6706</v>
      </c>
      <c r="C5191" s="321">
        <v>4332009</v>
      </c>
    </row>
    <row r="5192" spans="1:3" x14ac:dyDescent="0.25">
      <c r="A5192" s="321">
        <v>4332010</v>
      </c>
      <c r="B5192" s="320" t="s">
        <v>6707</v>
      </c>
      <c r="C5192" s="321">
        <v>4332010</v>
      </c>
    </row>
    <row r="5193" spans="1:3" x14ac:dyDescent="0.25">
      <c r="A5193" s="321">
        <v>4332011</v>
      </c>
      <c r="B5193" s="320" t="s">
        <v>6708</v>
      </c>
      <c r="C5193" s="321">
        <v>4332011</v>
      </c>
    </row>
    <row r="5194" spans="1:3" x14ac:dyDescent="0.25">
      <c r="A5194" s="321">
        <v>4332098</v>
      </c>
      <c r="B5194" s="320" t="s">
        <v>6709</v>
      </c>
      <c r="C5194" s="321">
        <v>4332098</v>
      </c>
    </row>
    <row r="5195" spans="1:3" ht="22.5" x14ac:dyDescent="0.25">
      <c r="A5195" s="321">
        <v>4332099</v>
      </c>
      <c r="B5195" s="320" t="s">
        <v>6710</v>
      </c>
      <c r="C5195" s="321">
        <v>4332099</v>
      </c>
    </row>
    <row r="5196" spans="1:3" x14ac:dyDescent="0.25">
      <c r="A5196" s="321">
        <v>4333101</v>
      </c>
      <c r="B5196" s="320" t="s">
        <v>6711</v>
      </c>
      <c r="C5196" s="321">
        <v>4333101</v>
      </c>
    </row>
    <row r="5197" spans="1:3" ht="22.5" x14ac:dyDescent="0.25">
      <c r="A5197" s="321">
        <v>4333201</v>
      </c>
      <c r="B5197" s="320" t="s">
        <v>6712</v>
      </c>
      <c r="C5197" s="321">
        <v>4333201</v>
      </c>
    </row>
    <row r="5198" spans="1:3" ht="22.5" x14ac:dyDescent="0.25">
      <c r="A5198" s="321">
        <v>4333202</v>
      </c>
      <c r="B5198" s="320" t="s">
        <v>6713</v>
      </c>
      <c r="C5198" s="321">
        <v>4333202</v>
      </c>
    </row>
    <row r="5199" spans="1:3" ht="22.5" x14ac:dyDescent="0.25">
      <c r="A5199" s="321">
        <v>4333203</v>
      </c>
      <c r="B5199" s="320" t="s">
        <v>6714</v>
      </c>
      <c r="C5199" s="321">
        <v>4333203</v>
      </c>
    </row>
    <row r="5200" spans="1:3" ht="22.5" x14ac:dyDescent="0.25">
      <c r="A5200" s="321">
        <v>4333204</v>
      </c>
      <c r="B5200" s="320" t="s">
        <v>6715</v>
      </c>
      <c r="C5200" s="321">
        <v>4333204</v>
      </c>
    </row>
    <row r="5201" spans="1:3" ht="22.5" x14ac:dyDescent="0.25">
      <c r="A5201" s="321">
        <v>4333205</v>
      </c>
      <c r="B5201" s="320" t="s">
        <v>6716</v>
      </c>
      <c r="C5201" s="321">
        <v>4333205</v>
      </c>
    </row>
    <row r="5202" spans="1:3" x14ac:dyDescent="0.25">
      <c r="A5202" s="321">
        <v>4333206</v>
      </c>
      <c r="B5202" s="320" t="s">
        <v>6717</v>
      </c>
      <c r="C5202" s="321">
        <v>4333206</v>
      </c>
    </row>
    <row r="5203" spans="1:3" x14ac:dyDescent="0.25">
      <c r="A5203" s="321">
        <v>4341001</v>
      </c>
      <c r="B5203" s="320" t="s">
        <v>6718</v>
      </c>
      <c r="C5203" s="321">
        <v>4341001</v>
      </c>
    </row>
    <row r="5204" spans="1:3" x14ac:dyDescent="0.25">
      <c r="A5204" s="321">
        <v>4341002</v>
      </c>
      <c r="B5204" s="320" t="s">
        <v>6719</v>
      </c>
      <c r="C5204" s="321">
        <v>4341002</v>
      </c>
    </row>
    <row r="5205" spans="1:3" x14ac:dyDescent="0.25">
      <c r="A5205" s="321">
        <v>4341003</v>
      </c>
      <c r="B5205" s="320" t="s">
        <v>6720</v>
      </c>
      <c r="C5205" s="321">
        <v>4341003</v>
      </c>
    </row>
    <row r="5206" spans="1:3" ht="22.5" x14ac:dyDescent="0.25">
      <c r="A5206" s="321">
        <v>4341004</v>
      </c>
      <c r="B5206" s="320" t="s">
        <v>6721</v>
      </c>
      <c r="C5206" s="321">
        <v>4341004</v>
      </c>
    </row>
    <row r="5207" spans="1:3" x14ac:dyDescent="0.25">
      <c r="A5207" s="321">
        <v>4341005</v>
      </c>
      <c r="B5207" s="320" t="s">
        <v>6722</v>
      </c>
      <c r="C5207" s="321">
        <v>4341005</v>
      </c>
    </row>
    <row r="5208" spans="1:3" x14ac:dyDescent="0.25">
      <c r="A5208" s="321">
        <v>4342101</v>
      </c>
      <c r="B5208" s="320" t="s">
        <v>6723</v>
      </c>
      <c r="C5208" s="321">
        <v>4342101</v>
      </c>
    </row>
    <row r="5209" spans="1:3" x14ac:dyDescent="0.25">
      <c r="A5209" s="321">
        <v>4342102</v>
      </c>
      <c r="B5209" s="320" t="s">
        <v>6724</v>
      </c>
      <c r="C5209" s="321">
        <v>4342102</v>
      </c>
    </row>
    <row r="5210" spans="1:3" x14ac:dyDescent="0.25">
      <c r="A5210" s="321">
        <v>4342103</v>
      </c>
      <c r="B5210" s="320" t="s">
        <v>6725</v>
      </c>
      <c r="C5210" s="321">
        <v>4342103</v>
      </c>
    </row>
    <row r="5211" spans="1:3" x14ac:dyDescent="0.25">
      <c r="A5211" s="321">
        <v>4342104</v>
      </c>
      <c r="B5211" s="320" t="s">
        <v>6726</v>
      </c>
      <c r="C5211" s="321">
        <v>4342104</v>
      </c>
    </row>
    <row r="5212" spans="1:3" x14ac:dyDescent="0.25">
      <c r="A5212" s="321">
        <v>4342105</v>
      </c>
      <c r="B5212" s="320" t="s">
        <v>6727</v>
      </c>
      <c r="C5212" s="321">
        <v>4342105</v>
      </c>
    </row>
    <row r="5213" spans="1:3" x14ac:dyDescent="0.25">
      <c r="A5213" s="321">
        <v>4342106</v>
      </c>
      <c r="B5213" s="320" t="s">
        <v>6728</v>
      </c>
      <c r="C5213" s="321">
        <v>4342106</v>
      </c>
    </row>
    <row r="5214" spans="1:3" x14ac:dyDescent="0.25">
      <c r="A5214" s="321">
        <v>4342107</v>
      </c>
      <c r="B5214" s="320" t="s">
        <v>6729</v>
      </c>
      <c r="C5214" s="321">
        <v>4342107</v>
      </c>
    </row>
    <row r="5215" spans="1:3" x14ac:dyDescent="0.25">
      <c r="A5215" s="321">
        <v>43422</v>
      </c>
      <c r="B5215" s="320" t="s">
        <v>6730</v>
      </c>
      <c r="C5215" s="321">
        <v>43422</v>
      </c>
    </row>
    <row r="5216" spans="1:3" x14ac:dyDescent="0.25">
      <c r="A5216" s="321">
        <v>4343001</v>
      </c>
      <c r="B5216" s="320" t="s">
        <v>6731</v>
      </c>
      <c r="C5216" s="321">
        <v>4343001</v>
      </c>
    </row>
    <row r="5217" spans="1:3" x14ac:dyDescent="0.25">
      <c r="A5217" s="321">
        <v>4343002</v>
      </c>
      <c r="B5217" s="320" t="s">
        <v>6732</v>
      </c>
      <c r="C5217" s="321">
        <v>4343002</v>
      </c>
    </row>
    <row r="5218" spans="1:3" x14ac:dyDescent="0.25">
      <c r="A5218" s="321">
        <v>4343003</v>
      </c>
      <c r="B5218" s="320" t="s">
        <v>6733</v>
      </c>
      <c r="C5218" s="321">
        <v>4343003</v>
      </c>
    </row>
    <row r="5219" spans="1:3" x14ac:dyDescent="0.25">
      <c r="A5219" s="321">
        <v>4343004</v>
      </c>
      <c r="B5219" s="320" t="s">
        <v>6734</v>
      </c>
      <c r="C5219" s="321">
        <v>4343004</v>
      </c>
    </row>
    <row r="5220" spans="1:3" ht="22.5" x14ac:dyDescent="0.25">
      <c r="A5220" s="321">
        <v>4343005</v>
      </c>
      <c r="B5220" s="320" t="s">
        <v>6735</v>
      </c>
      <c r="C5220" s="321">
        <v>4343005</v>
      </c>
    </row>
    <row r="5221" spans="1:3" x14ac:dyDescent="0.25">
      <c r="A5221" s="321">
        <v>4351001</v>
      </c>
      <c r="B5221" s="320" t="s">
        <v>6736</v>
      </c>
      <c r="C5221" s="321">
        <v>4351001</v>
      </c>
    </row>
    <row r="5222" spans="1:3" x14ac:dyDescent="0.25">
      <c r="A5222" s="321">
        <v>4351002</v>
      </c>
      <c r="B5222" s="320" t="s">
        <v>6737</v>
      </c>
      <c r="C5222" s="321">
        <v>4351002</v>
      </c>
    </row>
    <row r="5223" spans="1:3" x14ac:dyDescent="0.25">
      <c r="A5223" s="321">
        <v>4351003</v>
      </c>
      <c r="B5223" s="320" t="s">
        <v>6738</v>
      </c>
      <c r="C5223" s="321">
        <v>4351003</v>
      </c>
    </row>
    <row r="5224" spans="1:3" x14ac:dyDescent="0.25">
      <c r="A5224" s="321">
        <v>4351004</v>
      </c>
      <c r="B5224" s="320" t="s">
        <v>6739</v>
      </c>
      <c r="C5224" s="321">
        <v>4351004</v>
      </c>
    </row>
    <row r="5225" spans="1:3" x14ac:dyDescent="0.25">
      <c r="A5225" s="321">
        <v>4351005</v>
      </c>
      <c r="B5225" s="320" t="s">
        <v>6740</v>
      </c>
      <c r="C5225" s="321">
        <v>4351005</v>
      </c>
    </row>
    <row r="5226" spans="1:3" x14ac:dyDescent="0.25">
      <c r="A5226" s="321">
        <v>4352001</v>
      </c>
      <c r="B5226" s="320" t="s">
        <v>6741</v>
      </c>
      <c r="C5226" s="321">
        <v>4352001</v>
      </c>
    </row>
    <row r="5227" spans="1:3" ht="33.75" x14ac:dyDescent="0.25">
      <c r="A5227" s="321">
        <v>4352002</v>
      </c>
      <c r="B5227" s="320" t="s">
        <v>6742</v>
      </c>
      <c r="C5227" s="321">
        <v>4352002</v>
      </c>
    </row>
    <row r="5228" spans="1:3" x14ac:dyDescent="0.25">
      <c r="A5228" s="321">
        <v>4352003</v>
      </c>
      <c r="B5228" s="320" t="s">
        <v>6743</v>
      </c>
      <c r="C5228" s="321">
        <v>4352003</v>
      </c>
    </row>
    <row r="5229" spans="1:3" ht="22.5" x14ac:dyDescent="0.25">
      <c r="A5229" s="321">
        <v>4353001</v>
      </c>
      <c r="B5229" s="320" t="s">
        <v>6744</v>
      </c>
      <c r="C5229" s="321">
        <v>4353001</v>
      </c>
    </row>
    <row r="5230" spans="1:3" x14ac:dyDescent="0.25">
      <c r="A5230" s="321">
        <v>4354001</v>
      </c>
      <c r="B5230" s="320" t="s">
        <v>6745</v>
      </c>
      <c r="C5230" s="321">
        <v>4354001</v>
      </c>
    </row>
    <row r="5231" spans="1:3" x14ac:dyDescent="0.25">
      <c r="A5231" s="321">
        <v>4354002</v>
      </c>
      <c r="B5231" s="320" t="s">
        <v>6746</v>
      </c>
      <c r="C5231" s="321">
        <v>4354002</v>
      </c>
    </row>
    <row r="5232" spans="1:3" x14ac:dyDescent="0.25">
      <c r="A5232" s="321">
        <v>4354003</v>
      </c>
      <c r="B5232" s="320" t="s">
        <v>6747</v>
      </c>
      <c r="C5232" s="321">
        <v>4354003</v>
      </c>
    </row>
    <row r="5233" spans="1:3" x14ac:dyDescent="0.25">
      <c r="A5233" s="321">
        <v>4355001</v>
      </c>
      <c r="B5233" s="320" t="s">
        <v>6748</v>
      </c>
      <c r="C5233" s="321">
        <v>4355001</v>
      </c>
    </row>
    <row r="5234" spans="1:3" x14ac:dyDescent="0.25">
      <c r="A5234" s="321">
        <v>4355002</v>
      </c>
      <c r="B5234" s="320" t="s">
        <v>6749</v>
      </c>
      <c r="C5234" s="321">
        <v>4355002</v>
      </c>
    </row>
    <row r="5235" spans="1:3" x14ac:dyDescent="0.25">
      <c r="A5235" s="321">
        <v>4355003</v>
      </c>
      <c r="B5235" s="320" t="s">
        <v>6750</v>
      </c>
      <c r="C5235" s="321">
        <v>4355003</v>
      </c>
    </row>
    <row r="5236" spans="1:3" x14ac:dyDescent="0.25">
      <c r="A5236" s="321">
        <v>4355004</v>
      </c>
      <c r="B5236" s="320" t="s">
        <v>6751</v>
      </c>
      <c r="C5236" s="321">
        <v>4355004</v>
      </c>
    </row>
    <row r="5237" spans="1:3" x14ac:dyDescent="0.25">
      <c r="A5237" s="321">
        <v>4356099</v>
      </c>
      <c r="B5237" s="320" t="s">
        <v>6752</v>
      </c>
      <c r="C5237" s="321">
        <v>4356099</v>
      </c>
    </row>
    <row r="5238" spans="1:3" x14ac:dyDescent="0.25">
      <c r="A5238" s="321">
        <v>4357001</v>
      </c>
      <c r="B5238" s="320" t="s">
        <v>6753</v>
      </c>
      <c r="C5238" s="321">
        <v>4357001</v>
      </c>
    </row>
    <row r="5239" spans="1:3" x14ac:dyDescent="0.25">
      <c r="A5239" s="321">
        <v>4357002</v>
      </c>
      <c r="B5239" s="320" t="s">
        <v>6754</v>
      </c>
      <c r="C5239" s="321">
        <v>4357002</v>
      </c>
    </row>
    <row r="5240" spans="1:3" x14ac:dyDescent="0.25">
      <c r="A5240" s="321">
        <v>4357003</v>
      </c>
      <c r="B5240" s="320" t="s">
        <v>6755</v>
      </c>
      <c r="C5240" s="321">
        <v>4357003</v>
      </c>
    </row>
    <row r="5241" spans="1:3" x14ac:dyDescent="0.25">
      <c r="A5241" s="321">
        <v>4357004</v>
      </c>
      <c r="B5241" s="320" t="s">
        <v>6756</v>
      </c>
      <c r="C5241" s="321">
        <v>4357004</v>
      </c>
    </row>
    <row r="5242" spans="1:3" x14ac:dyDescent="0.25">
      <c r="A5242" s="321">
        <v>4357005</v>
      </c>
      <c r="B5242" s="320" t="s">
        <v>6757</v>
      </c>
      <c r="C5242" s="321">
        <v>4357005</v>
      </c>
    </row>
    <row r="5243" spans="1:3" x14ac:dyDescent="0.25">
      <c r="A5243" s="321">
        <v>4357006</v>
      </c>
      <c r="B5243" s="320" t="s">
        <v>6758</v>
      </c>
      <c r="C5243" s="321">
        <v>4357006</v>
      </c>
    </row>
    <row r="5244" spans="1:3" ht="22.5" x14ac:dyDescent="0.25">
      <c r="A5244" s="321">
        <v>4357007</v>
      </c>
      <c r="B5244" s="320" t="s">
        <v>6759</v>
      </c>
      <c r="C5244" s="321">
        <v>4357007</v>
      </c>
    </row>
    <row r="5245" spans="1:3" ht="22.5" x14ac:dyDescent="0.25">
      <c r="A5245" s="321">
        <v>4358001</v>
      </c>
      <c r="B5245" s="320" t="s">
        <v>6760</v>
      </c>
      <c r="C5245" s="321">
        <v>4358001</v>
      </c>
    </row>
    <row r="5246" spans="1:3" x14ac:dyDescent="0.25">
      <c r="A5246" s="321">
        <v>4391101</v>
      </c>
      <c r="B5246" s="320" t="s">
        <v>6761</v>
      </c>
      <c r="C5246" s="321">
        <v>4391101</v>
      </c>
    </row>
    <row r="5247" spans="1:3" x14ac:dyDescent="0.25">
      <c r="A5247" s="321">
        <v>4391102</v>
      </c>
      <c r="B5247" s="320" t="s">
        <v>6762</v>
      </c>
      <c r="C5247" s="321">
        <v>4391102</v>
      </c>
    </row>
    <row r="5248" spans="1:3" ht="22.5" x14ac:dyDescent="0.25">
      <c r="A5248" s="321">
        <v>4391103</v>
      </c>
      <c r="B5248" s="320" t="s">
        <v>6763</v>
      </c>
      <c r="C5248" s="321">
        <v>4391103</v>
      </c>
    </row>
    <row r="5249" spans="1:3" x14ac:dyDescent="0.25">
      <c r="A5249" s="321">
        <v>4391104</v>
      </c>
      <c r="B5249" s="320" t="s">
        <v>6764</v>
      </c>
      <c r="C5249" s="321">
        <v>4391104</v>
      </c>
    </row>
    <row r="5250" spans="1:3" x14ac:dyDescent="0.25">
      <c r="A5250" s="321">
        <v>4391105</v>
      </c>
      <c r="B5250" s="320" t="s">
        <v>6765</v>
      </c>
      <c r="C5250" s="321">
        <v>4391105</v>
      </c>
    </row>
    <row r="5251" spans="1:3" x14ac:dyDescent="0.25">
      <c r="A5251" s="321">
        <v>4391106</v>
      </c>
      <c r="B5251" s="320" t="s">
        <v>6766</v>
      </c>
      <c r="C5251" s="321">
        <v>4391106</v>
      </c>
    </row>
    <row r="5252" spans="1:3" x14ac:dyDescent="0.25">
      <c r="A5252" s="321">
        <v>4391107</v>
      </c>
      <c r="B5252" s="320" t="s">
        <v>6767</v>
      </c>
      <c r="C5252" s="321">
        <v>4391107</v>
      </c>
    </row>
    <row r="5253" spans="1:3" ht="22.5" x14ac:dyDescent="0.25">
      <c r="A5253" s="321">
        <v>4391108</v>
      </c>
      <c r="B5253" s="320" t="s">
        <v>6768</v>
      </c>
      <c r="C5253" s="321">
        <v>4391108</v>
      </c>
    </row>
    <row r="5254" spans="1:3" ht="22.5" x14ac:dyDescent="0.25">
      <c r="A5254" s="321">
        <v>4391109</v>
      </c>
      <c r="B5254" s="320" t="s">
        <v>6769</v>
      </c>
      <c r="C5254" s="321">
        <v>4391109</v>
      </c>
    </row>
    <row r="5255" spans="1:3" x14ac:dyDescent="0.25">
      <c r="A5255" s="321">
        <v>4391201</v>
      </c>
      <c r="B5255" s="320" t="s">
        <v>6770</v>
      </c>
      <c r="C5255" s="321">
        <v>4391201</v>
      </c>
    </row>
    <row r="5256" spans="1:3" ht="22.5" x14ac:dyDescent="0.25">
      <c r="A5256" s="321">
        <v>4391202</v>
      </c>
      <c r="B5256" s="320" t="s">
        <v>6771</v>
      </c>
      <c r="C5256" s="321">
        <v>4391202</v>
      </c>
    </row>
    <row r="5257" spans="1:3" ht="22.5" x14ac:dyDescent="0.25">
      <c r="A5257" s="321">
        <v>4391203</v>
      </c>
      <c r="B5257" s="320" t="s">
        <v>6772</v>
      </c>
      <c r="C5257" s="321">
        <v>4391203</v>
      </c>
    </row>
    <row r="5258" spans="1:3" x14ac:dyDescent="0.25">
      <c r="A5258" s="321">
        <v>4391301</v>
      </c>
      <c r="B5258" s="320" t="s">
        <v>6773</v>
      </c>
      <c r="C5258" s="321">
        <v>4391301</v>
      </c>
    </row>
    <row r="5259" spans="1:3" x14ac:dyDescent="0.25">
      <c r="A5259" s="321">
        <v>4391302</v>
      </c>
      <c r="B5259" s="320" t="s">
        <v>6774</v>
      </c>
      <c r="C5259" s="321">
        <v>4391302</v>
      </c>
    </row>
    <row r="5260" spans="1:3" x14ac:dyDescent="0.25">
      <c r="A5260" s="321">
        <v>4391303</v>
      </c>
      <c r="B5260" s="320" t="s">
        <v>6775</v>
      </c>
      <c r="C5260" s="321">
        <v>4391303</v>
      </c>
    </row>
    <row r="5261" spans="1:3" x14ac:dyDescent="0.25">
      <c r="A5261" s="321">
        <v>4391304</v>
      </c>
      <c r="B5261" s="320" t="s">
        <v>6776</v>
      </c>
      <c r="C5261" s="321">
        <v>4391304</v>
      </c>
    </row>
    <row r="5262" spans="1:3" x14ac:dyDescent="0.25">
      <c r="A5262" s="321">
        <v>4391305</v>
      </c>
      <c r="B5262" s="320" t="s">
        <v>6777</v>
      </c>
      <c r="C5262" s="321">
        <v>4391305</v>
      </c>
    </row>
    <row r="5263" spans="1:3" x14ac:dyDescent="0.25">
      <c r="A5263" s="321">
        <v>4391306</v>
      </c>
      <c r="B5263" s="320" t="s">
        <v>6778</v>
      </c>
      <c r="C5263" s="321">
        <v>4391306</v>
      </c>
    </row>
    <row r="5264" spans="1:3" x14ac:dyDescent="0.25">
      <c r="A5264" s="321">
        <v>4391307</v>
      </c>
      <c r="B5264" s="320" t="s">
        <v>6779</v>
      </c>
      <c r="C5264" s="321">
        <v>4391307</v>
      </c>
    </row>
    <row r="5265" spans="1:3" x14ac:dyDescent="0.25">
      <c r="A5265" s="321">
        <v>4391308</v>
      </c>
      <c r="B5265" s="320" t="s">
        <v>6780</v>
      </c>
      <c r="C5265" s="321">
        <v>4391308</v>
      </c>
    </row>
    <row r="5266" spans="1:3" x14ac:dyDescent="0.25">
      <c r="A5266" s="321">
        <v>4391309</v>
      </c>
      <c r="B5266" s="320" t="s">
        <v>6781</v>
      </c>
      <c r="C5266" s="321">
        <v>4391309</v>
      </c>
    </row>
    <row r="5267" spans="1:3" x14ac:dyDescent="0.25">
      <c r="A5267" s="321">
        <v>4391310</v>
      </c>
      <c r="B5267" s="320" t="s">
        <v>6782</v>
      </c>
      <c r="C5267" s="321">
        <v>4391310</v>
      </c>
    </row>
    <row r="5268" spans="1:3" x14ac:dyDescent="0.25">
      <c r="A5268" s="321">
        <v>4391399</v>
      </c>
      <c r="B5268" s="320" t="s">
        <v>6783</v>
      </c>
      <c r="C5268" s="321">
        <v>4391399</v>
      </c>
    </row>
    <row r="5269" spans="1:3" x14ac:dyDescent="0.25">
      <c r="A5269" s="321">
        <v>4391401</v>
      </c>
      <c r="B5269" s="320" t="s">
        <v>6784</v>
      </c>
      <c r="C5269" s="321">
        <v>4391401</v>
      </c>
    </row>
    <row r="5270" spans="1:3" x14ac:dyDescent="0.25">
      <c r="A5270" s="321">
        <v>4391402</v>
      </c>
      <c r="B5270" s="320" t="s">
        <v>6785</v>
      </c>
      <c r="C5270" s="321">
        <v>4391402</v>
      </c>
    </row>
    <row r="5271" spans="1:3" x14ac:dyDescent="0.25">
      <c r="A5271" s="321">
        <v>4391403</v>
      </c>
      <c r="B5271" s="320" t="s">
        <v>6786</v>
      </c>
      <c r="C5271" s="321">
        <v>4391403</v>
      </c>
    </row>
    <row r="5272" spans="1:3" x14ac:dyDescent="0.25">
      <c r="A5272" s="321">
        <v>4391405</v>
      </c>
      <c r="B5272" s="320" t="s">
        <v>6787</v>
      </c>
      <c r="C5272" s="321">
        <v>4391405</v>
      </c>
    </row>
    <row r="5273" spans="1:3" ht="22.5" x14ac:dyDescent="0.25">
      <c r="A5273" s="321">
        <v>4391406</v>
      </c>
      <c r="B5273" s="320" t="s">
        <v>6788</v>
      </c>
      <c r="C5273" s="321">
        <v>4391406</v>
      </c>
    </row>
    <row r="5274" spans="1:3" x14ac:dyDescent="0.25">
      <c r="A5274" s="321">
        <v>4391407</v>
      </c>
      <c r="B5274" s="320" t="s">
        <v>6789</v>
      </c>
      <c r="C5274" s="321">
        <v>4391407</v>
      </c>
    </row>
    <row r="5275" spans="1:3" x14ac:dyDescent="0.25">
      <c r="A5275" s="321">
        <v>4391499</v>
      </c>
      <c r="B5275" s="320" t="s">
        <v>6790</v>
      </c>
      <c r="C5275" s="321">
        <v>4391499</v>
      </c>
    </row>
    <row r="5276" spans="1:3" x14ac:dyDescent="0.25">
      <c r="A5276" s="321">
        <v>4391501</v>
      </c>
      <c r="B5276" s="320" t="s">
        <v>6791</v>
      </c>
      <c r="C5276" s="321">
        <v>4391501</v>
      </c>
    </row>
    <row r="5277" spans="1:3" x14ac:dyDescent="0.25">
      <c r="A5277" s="321">
        <v>4391502</v>
      </c>
      <c r="B5277" s="320" t="s">
        <v>6792</v>
      </c>
      <c r="C5277" s="321">
        <v>4391502</v>
      </c>
    </row>
    <row r="5278" spans="1:3" x14ac:dyDescent="0.25">
      <c r="A5278" s="321">
        <v>4391503</v>
      </c>
      <c r="B5278" s="320" t="s">
        <v>6793</v>
      </c>
      <c r="C5278" s="321">
        <v>4391503</v>
      </c>
    </row>
    <row r="5279" spans="1:3" x14ac:dyDescent="0.25">
      <c r="A5279" s="321">
        <v>4391504</v>
      </c>
      <c r="B5279" s="320" t="s">
        <v>6794</v>
      </c>
      <c r="C5279" s="321">
        <v>4391504</v>
      </c>
    </row>
    <row r="5280" spans="1:3" x14ac:dyDescent="0.25">
      <c r="A5280" s="321">
        <v>4391505</v>
      </c>
      <c r="B5280" s="320" t="s">
        <v>6795</v>
      </c>
      <c r="C5280" s="321">
        <v>4391505</v>
      </c>
    </row>
    <row r="5281" spans="1:3" x14ac:dyDescent="0.25">
      <c r="A5281" s="321">
        <v>4391506</v>
      </c>
      <c r="B5281" s="320" t="s">
        <v>6796</v>
      </c>
      <c r="C5281" s="321">
        <v>4391506</v>
      </c>
    </row>
    <row r="5282" spans="1:3" x14ac:dyDescent="0.25">
      <c r="A5282" s="321">
        <v>4392101</v>
      </c>
      <c r="B5282" s="320" t="s">
        <v>6797</v>
      </c>
      <c r="C5282" s="321">
        <v>4392101</v>
      </c>
    </row>
    <row r="5283" spans="1:3" ht="22.5" x14ac:dyDescent="0.25">
      <c r="A5283" s="321">
        <v>4392102</v>
      </c>
      <c r="B5283" s="320" t="s">
        <v>6798</v>
      </c>
      <c r="C5283" s="321">
        <v>4392102</v>
      </c>
    </row>
    <row r="5284" spans="1:3" x14ac:dyDescent="0.25">
      <c r="A5284" s="321">
        <v>4392103</v>
      </c>
      <c r="B5284" s="320" t="s">
        <v>6799</v>
      </c>
      <c r="C5284" s="321">
        <v>4392103</v>
      </c>
    </row>
    <row r="5285" spans="1:3" x14ac:dyDescent="0.25">
      <c r="A5285" s="321">
        <v>4392104</v>
      </c>
      <c r="B5285" s="320" t="s">
        <v>6800</v>
      </c>
      <c r="C5285" s="321">
        <v>4392104</v>
      </c>
    </row>
    <row r="5286" spans="1:3" ht="22.5" x14ac:dyDescent="0.25">
      <c r="A5286" s="321">
        <v>4392105</v>
      </c>
      <c r="B5286" s="320" t="s">
        <v>6801</v>
      </c>
      <c r="C5286" s="321">
        <v>4392105</v>
      </c>
    </row>
    <row r="5287" spans="1:3" ht="22.5" x14ac:dyDescent="0.25">
      <c r="A5287" s="321">
        <v>4392106</v>
      </c>
      <c r="B5287" s="320" t="s">
        <v>6802</v>
      </c>
      <c r="C5287" s="321">
        <v>4392106</v>
      </c>
    </row>
    <row r="5288" spans="1:3" ht="22.5" x14ac:dyDescent="0.25">
      <c r="A5288" s="321">
        <v>4392107</v>
      </c>
      <c r="B5288" s="320" t="s">
        <v>6803</v>
      </c>
      <c r="C5288" s="321">
        <v>4392107</v>
      </c>
    </row>
    <row r="5289" spans="1:3" ht="22.5" x14ac:dyDescent="0.25">
      <c r="A5289" s="321">
        <v>4392108</v>
      </c>
      <c r="B5289" s="320" t="s">
        <v>6804</v>
      </c>
      <c r="C5289" s="321">
        <v>4392108</v>
      </c>
    </row>
    <row r="5290" spans="1:3" x14ac:dyDescent="0.25">
      <c r="A5290" s="321">
        <v>4392109</v>
      </c>
      <c r="B5290" s="320" t="s">
        <v>6805</v>
      </c>
      <c r="C5290" s="321">
        <v>4392109</v>
      </c>
    </row>
    <row r="5291" spans="1:3" x14ac:dyDescent="0.25">
      <c r="A5291" s="321">
        <v>4392197</v>
      </c>
      <c r="B5291" s="320" t="s">
        <v>6806</v>
      </c>
      <c r="C5291" s="321">
        <v>4392197</v>
      </c>
    </row>
    <row r="5292" spans="1:3" x14ac:dyDescent="0.25">
      <c r="A5292" s="321">
        <v>4392198</v>
      </c>
      <c r="B5292" s="320" t="s">
        <v>6807</v>
      </c>
      <c r="C5292" s="321">
        <v>4392198</v>
      </c>
    </row>
    <row r="5293" spans="1:3" x14ac:dyDescent="0.25">
      <c r="A5293" s="321">
        <v>4392199</v>
      </c>
      <c r="B5293" s="320" t="s">
        <v>6808</v>
      </c>
      <c r="C5293" s="321">
        <v>4392199</v>
      </c>
    </row>
    <row r="5294" spans="1:3" x14ac:dyDescent="0.25">
      <c r="A5294" s="321">
        <v>4392201</v>
      </c>
      <c r="B5294" s="320" t="s">
        <v>6809</v>
      </c>
      <c r="C5294" s="321">
        <v>4392201</v>
      </c>
    </row>
    <row r="5295" spans="1:3" x14ac:dyDescent="0.25">
      <c r="A5295" s="321">
        <v>4392202</v>
      </c>
      <c r="B5295" s="320" t="s">
        <v>6810</v>
      </c>
      <c r="C5295" s="321">
        <v>4392202</v>
      </c>
    </row>
    <row r="5296" spans="1:3" x14ac:dyDescent="0.25">
      <c r="A5296" s="321">
        <v>4392203</v>
      </c>
      <c r="B5296" s="320" t="s">
        <v>6811</v>
      </c>
      <c r="C5296" s="321">
        <v>4392203</v>
      </c>
    </row>
    <row r="5297" spans="1:3" x14ac:dyDescent="0.25">
      <c r="A5297" s="321">
        <v>4392204</v>
      </c>
      <c r="B5297" s="320" t="s">
        <v>6812</v>
      </c>
      <c r="C5297" s="321">
        <v>4392204</v>
      </c>
    </row>
    <row r="5298" spans="1:3" x14ac:dyDescent="0.25">
      <c r="A5298" s="321">
        <v>4392299</v>
      </c>
      <c r="B5298" s="320" t="s">
        <v>6813</v>
      </c>
      <c r="C5298" s="321">
        <v>4392299</v>
      </c>
    </row>
    <row r="5299" spans="1:3" x14ac:dyDescent="0.25">
      <c r="A5299" s="321">
        <v>4392301</v>
      </c>
      <c r="B5299" s="320" t="s">
        <v>6814</v>
      </c>
      <c r="C5299" s="321">
        <v>4392301</v>
      </c>
    </row>
    <row r="5300" spans="1:3" x14ac:dyDescent="0.25">
      <c r="A5300" s="321">
        <v>4392302</v>
      </c>
      <c r="B5300" s="320" t="s">
        <v>6815</v>
      </c>
      <c r="C5300" s="321">
        <v>4392302</v>
      </c>
    </row>
    <row r="5301" spans="1:3" x14ac:dyDescent="0.25">
      <c r="A5301" s="321">
        <v>4392303</v>
      </c>
      <c r="B5301" s="320" t="s">
        <v>6816</v>
      </c>
      <c r="C5301" s="321">
        <v>4392303</v>
      </c>
    </row>
    <row r="5302" spans="1:3" ht="22.5" x14ac:dyDescent="0.25">
      <c r="A5302" s="321">
        <v>4392304</v>
      </c>
      <c r="B5302" s="320" t="s">
        <v>6817</v>
      </c>
      <c r="C5302" s="321">
        <v>4392304</v>
      </c>
    </row>
    <row r="5303" spans="1:3" ht="22.5" x14ac:dyDescent="0.25">
      <c r="A5303" s="321">
        <v>4392401</v>
      </c>
      <c r="B5303" s="320" t="s">
        <v>6818</v>
      </c>
      <c r="C5303" s="321">
        <v>4392401</v>
      </c>
    </row>
    <row r="5304" spans="1:3" ht="22.5" x14ac:dyDescent="0.25">
      <c r="A5304" s="321">
        <v>4392402</v>
      </c>
      <c r="B5304" s="320" t="s">
        <v>6819</v>
      </c>
      <c r="C5304" s="321">
        <v>4392402</v>
      </c>
    </row>
    <row r="5305" spans="1:3" ht="22.5" x14ac:dyDescent="0.25">
      <c r="A5305" s="321">
        <v>4392403</v>
      </c>
      <c r="B5305" s="320" t="s">
        <v>6820</v>
      </c>
      <c r="C5305" s="321">
        <v>4392403</v>
      </c>
    </row>
    <row r="5306" spans="1:3" x14ac:dyDescent="0.25">
      <c r="A5306" s="321">
        <v>4392404</v>
      </c>
      <c r="B5306" s="320" t="s">
        <v>6821</v>
      </c>
      <c r="C5306" s="321">
        <v>4392404</v>
      </c>
    </row>
    <row r="5307" spans="1:3" x14ac:dyDescent="0.25">
      <c r="A5307" s="321">
        <v>4393101</v>
      </c>
      <c r="B5307" s="320" t="s">
        <v>6822</v>
      </c>
      <c r="C5307" s="321">
        <v>4393101</v>
      </c>
    </row>
    <row r="5308" spans="1:3" ht="22.5" x14ac:dyDescent="0.25">
      <c r="A5308" s="321">
        <v>4393102</v>
      </c>
      <c r="B5308" s="320" t="s">
        <v>6823</v>
      </c>
      <c r="C5308" s="321">
        <v>4393102</v>
      </c>
    </row>
    <row r="5309" spans="1:3" ht="22.5" x14ac:dyDescent="0.25">
      <c r="A5309" s="321">
        <v>4393201</v>
      </c>
      <c r="B5309" s="320" t="s">
        <v>6824</v>
      </c>
      <c r="C5309" s="321">
        <v>4393201</v>
      </c>
    </row>
    <row r="5310" spans="1:3" x14ac:dyDescent="0.25">
      <c r="A5310" s="321">
        <v>4393202</v>
      </c>
      <c r="B5310" s="320" t="s">
        <v>6825</v>
      </c>
      <c r="C5310" s="321">
        <v>4393202</v>
      </c>
    </row>
    <row r="5311" spans="1:3" x14ac:dyDescent="0.25">
      <c r="A5311" s="321">
        <v>4393203</v>
      </c>
      <c r="B5311" s="320" t="s">
        <v>6826</v>
      </c>
      <c r="C5311" s="321">
        <v>4393203</v>
      </c>
    </row>
    <row r="5312" spans="1:3" ht="22.5" x14ac:dyDescent="0.25">
      <c r="A5312" s="321">
        <v>43933</v>
      </c>
      <c r="B5312" s="320" t="s">
        <v>6827</v>
      </c>
      <c r="C5312" s="321">
        <v>43933</v>
      </c>
    </row>
    <row r="5313" spans="1:3" ht="22.5" x14ac:dyDescent="0.25">
      <c r="A5313" s="321">
        <v>4393401</v>
      </c>
      <c r="B5313" s="320" t="s">
        <v>6828</v>
      </c>
      <c r="C5313" s="321">
        <v>4393401</v>
      </c>
    </row>
    <row r="5314" spans="1:3" x14ac:dyDescent="0.25">
      <c r="A5314" s="321">
        <v>4393402</v>
      </c>
      <c r="B5314" s="320" t="s">
        <v>6829</v>
      </c>
      <c r="C5314" s="321">
        <v>4393402</v>
      </c>
    </row>
    <row r="5315" spans="1:3" x14ac:dyDescent="0.25">
      <c r="A5315" s="321">
        <v>43935</v>
      </c>
      <c r="B5315" s="320" t="s">
        <v>6830</v>
      </c>
      <c r="C5315" s="321">
        <v>43935</v>
      </c>
    </row>
    <row r="5316" spans="1:3" ht="22.5" x14ac:dyDescent="0.25">
      <c r="A5316" s="321">
        <v>4394101</v>
      </c>
      <c r="B5316" s="320" t="s">
        <v>6831</v>
      </c>
      <c r="C5316" s="321">
        <v>4394101</v>
      </c>
    </row>
    <row r="5317" spans="1:3" ht="22.5" x14ac:dyDescent="0.25">
      <c r="A5317" s="321">
        <v>4394102</v>
      </c>
      <c r="B5317" s="320" t="s">
        <v>6832</v>
      </c>
      <c r="C5317" s="321">
        <v>4394102</v>
      </c>
    </row>
    <row r="5318" spans="1:3" ht="22.5" x14ac:dyDescent="0.25">
      <c r="A5318" s="321">
        <v>4394103</v>
      </c>
      <c r="B5318" s="320" t="s">
        <v>6833</v>
      </c>
      <c r="C5318" s="321">
        <v>4394103</v>
      </c>
    </row>
    <row r="5319" spans="1:3" ht="22.5" x14ac:dyDescent="0.25">
      <c r="A5319" s="321">
        <v>4394104</v>
      </c>
      <c r="B5319" s="320" t="s">
        <v>6834</v>
      </c>
      <c r="C5319" s="321">
        <v>4394104</v>
      </c>
    </row>
    <row r="5320" spans="1:3" ht="22.5" x14ac:dyDescent="0.25">
      <c r="A5320" s="321">
        <v>4394105</v>
      </c>
      <c r="B5320" s="320" t="s">
        <v>6835</v>
      </c>
      <c r="C5320" s="321">
        <v>4394105</v>
      </c>
    </row>
    <row r="5321" spans="1:3" ht="22.5" x14ac:dyDescent="0.25">
      <c r="A5321" s="321">
        <v>4394106</v>
      </c>
      <c r="B5321" s="320" t="s">
        <v>6836</v>
      </c>
      <c r="C5321" s="321">
        <v>4394106</v>
      </c>
    </row>
    <row r="5322" spans="1:3" x14ac:dyDescent="0.25">
      <c r="A5322" s="321">
        <v>4394107</v>
      </c>
      <c r="B5322" s="320" t="s">
        <v>6837</v>
      </c>
      <c r="C5322" s="321">
        <v>4394107</v>
      </c>
    </row>
    <row r="5323" spans="1:3" x14ac:dyDescent="0.25">
      <c r="A5323" s="321">
        <v>4394108</v>
      </c>
      <c r="B5323" s="320" t="s">
        <v>6838</v>
      </c>
      <c r="C5323" s="321">
        <v>4394108</v>
      </c>
    </row>
    <row r="5324" spans="1:3" ht="22.5" x14ac:dyDescent="0.25">
      <c r="A5324" s="321">
        <v>4394201</v>
      </c>
      <c r="B5324" s="320" t="s">
        <v>6839</v>
      </c>
      <c r="C5324" s="321">
        <v>4394201</v>
      </c>
    </row>
    <row r="5325" spans="1:3" x14ac:dyDescent="0.25">
      <c r="A5325" s="321">
        <v>4394202</v>
      </c>
      <c r="B5325" s="320" t="s">
        <v>6840</v>
      </c>
      <c r="C5325" s="321">
        <v>4394202</v>
      </c>
    </row>
    <row r="5326" spans="1:3" x14ac:dyDescent="0.25">
      <c r="A5326" s="321">
        <v>4394301</v>
      </c>
      <c r="B5326" s="320" t="s">
        <v>6841</v>
      </c>
      <c r="C5326" s="321">
        <v>4394301</v>
      </c>
    </row>
    <row r="5327" spans="1:3" ht="22.5" x14ac:dyDescent="0.25">
      <c r="A5327" s="321">
        <v>4394302</v>
      </c>
      <c r="B5327" s="320" t="s">
        <v>6842</v>
      </c>
      <c r="C5327" s="321">
        <v>4394302</v>
      </c>
    </row>
    <row r="5328" spans="1:3" ht="22.5" x14ac:dyDescent="0.25">
      <c r="A5328" s="321">
        <v>4394303</v>
      </c>
      <c r="B5328" s="320" t="s">
        <v>6843</v>
      </c>
      <c r="C5328" s="321">
        <v>4394303</v>
      </c>
    </row>
    <row r="5329" spans="1:3" x14ac:dyDescent="0.25">
      <c r="A5329" s="321">
        <v>4394401</v>
      </c>
      <c r="B5329" s="320" t="s">
        <v>6844</v>
      </c>
      <c r="C5329" s="321">
        <v>4394401</v>
      </c>
    </row>
    <row r="5330" spans="1:3" x14ac:dyDescent="0.25">
      <c r="A5330" s="321">
        <v>4394402</v>
      </c>
      <c r="B5330" s="320" t="s">
        <v>6845</v>
      </c>
      <c r="C5330" s="321">
        <v>4394402</v>
      </c>
    </row>
    <row r="5331" spans="1:3" x14ac:dyDescent="0.25">
      <c r="A5331" s="321">
        <v>4394901</v>
      </c>
      <c r="B5331" s="320" t="s">
        <v>6846</v>
      </c>
      <c r="C5331" s="321">
        <v>4394901</v>
      </c>
    </row>
    <row r="5332" spans="1:3" x14ac:dyDescent="0.25">
      <c r="A5332" s="321">
        <v>4411101</v>
      </c>
      <c r="B5332" s="320" t="s">
        <v>6847</v>
      </c>
      <c r="C5332" s="321">
        <v>4411101</v>
      </c>
    </row>
    <row r="5333" spans="1:3" x14ac:dyDescent="0.25">
      <c r="A5333" s="321">
        <v>4411201</v>
      </c>
      <c r="B5333" s="320" t="s">
        <v>6848</v>
      </c>
      <c r="C5333" s="321">
        <v>4411201</v>
      </c>
    </row>
    <row r="5334" spans="1:3" x14ac:dyDescent="0.25">
      <c r="A5334" s="321">
        <v>4411202</v>
      </c>
      <c r="B5334" s="320" t="s">
        <v>6849</v>
      </c>
      <c r="C5334" s="321">
        <v>4411202</v>
      </c>
    </row>
    <row r="5335" spans="1:3" x14ac:dyDescent="0.25">
      <c r="A5335" s="321">
        <v>4411301</v>
      </c>
      <c r="B5335" s="320" t="s">
        <v>6850</v>
      </c>
      <c r="C5335" s="321">
        <v>4411301</v>
      </c>
    </row>
    <row r="5336" spans="1:3" x14ac:dyDescent="0.25">
      <c r="A5336" s="321">
        <v>4411302</v>
      </c>
      <c r="B5336" s="320" t="s">
        <v>6851</v>
      </c>
      <c r="C5336" s="321">
        <v>4411302</v>
      </c>
    </row>
    <row r="5337" spans="1:3" x14ac:dyDescent="0.25">
      <c r="A5337" s="321">
        <v>4411401</v>
      </c>
      <c r="B5337" s="320" t="s">
        <v>6852</v>
      </c>
      <c r="C5337" s="321">
        <v>4411401</v>
      </c>
    </row>
    <row r="5338" spans="1:3" x14ac:dyDescent="0.25">
      <c r="A5338" s="321">
        <v>4411501</v>
      </c>
      <c r="B5338" s="320" t="s">
        <v>6853</v>
      </c>
      <c r="C5338" s="321">
        <v>4411501</v>
      </c>
    </row>
    <row r="5339" spans="1:3" x14ac:dyDescent="0.25">
      <c r="A5339" s="321">
        <v>4411901</v>
      </c>
      <c r="B5339" s="320" t="s">
        <v>6854</v>
      </c>
      <c r="C5339" s="321">
        <v>4411901</v>
      </c>
    </row>
    <row r="5340" spans="1:3" x14ac:dyDescent="0.25">
      <c r="A5340" s="321">
        <v>4412101</v>
      </c>
      <c r="B5340" s="320" t="s">
        <v>6855</v>
      </c>
      <c r="C5340" s="321">
        <v>4412101</v>
      </c>
    </row>
    <row r="5341" spans="1:3" x14ac:dyDescent="0.25">
      <c r="A5341" s="321">
        <v>4412102</v>
      </c>
      <c r="B5341" s="320" t="s">
        <v>6856</v>
      </c>
      <c r="C5341" s="321">
        <v>4412102</v>
      </c>
    </row>
    <row r="5342" spans="1:3" x14ac:dyDescent="0.25">
      <c r="A5342" s="321">
        <v>4412103</v>
      </c>
      <c r="B5342" s="320" t="s">
        <v>6857</v>
      </c>
      <c r="C5342" s="321">
        <v>4412103</v>
      </c>
    </row>
    <row r="5343" spans="1:3" x14ac:dyDescent="0.25">
      <c r="A5343" s="321">
        <v>4412201</v>
      </c>
      <c r="B5343" s="320" t="s">
        <v>6858</v>
      </c>
      <c r="C5343" s="321">
        <v>4412201</v>
      </c>
    </row>
    <row r="5344" spans="1:3" x14ac:dyDescent="0.25">
      <c r="A5344" s="321">
        <v>4412301</v>
      </c>
      <c r="B5344" s="320" t="s">
        <v>6859</v>
      </c>
      <c r="C5344" s="321">
        <v>4412301</v>
      </c>
    </row>
    <row r="5345" spans="1:3" x14ac:dyDescent="0.25">
      <c r="A5345" s="321">
        <v>4412302</v>
      </c>
      <c r="B5345" s="320" t="s">
        <v>6860</v>
      </c>
      <c r="C5345" s="321">
        <v>4412302</v>
      </c>
    </row>
    <row r="5346" spans="1:3" x14ac:dyDescent="0.25">
      <c r="A5346" s="321">
        <v>4412303</v>
      </c>
      <c r="B5346" s="320" t="s">
        <v>6861</v>
      </c>
      <c r="C5346" s="321">
        <v>4412303</v>
      </c>
    </row>
    <row r="5347" spans="1:3" x14ac:dyDescent="0.25">
      <c r="A5347" s="321">
        <v>4412304</v>
      </c>
      <c r="B5347" s="320" t="s">
        <v>6862</v>
      </c>
      <c r="C5347" s="321">
        <v>4412304</v>
      </c>
    </row>
    <row r="5348" spans="1:3" x14ac:dyDescent="0.25">
      <c r="A5348" s="321">
        <v>44124</v>
      </c>
      <c r="B5348" s="320" t="s">
        <v>6863</v>
      </c>
      <c r="C5348" s="321">
        <v>44124</v>
      </c>
    </row>
    <row r="5349" spans="1:3" ht="22.5" x14ac:dyDescent="0.25">
      <c r="A5349" s="321">
        <v>44125</v>
      </c>
      <c r="B5349" s="320" t="s">
        <v>6864</v>
      </c>
      <c r="C5349" s="321">
        <v>44125</v>
      </c>
    </row>
    <row r="5350" spans="1:3" x14ac:dyDescent="0.25">
      <c r="A5350" s="321">
        <v>44126</v>
      </c>
      <c r="B5350" s="320" t="s">
        <v>6865</v>
      </c>
      <c r="C5350" s="321">
        <v>44126</v>
      </c>
    </row>
    <row r="5351" spans="1:3" x14ac:dyDescent="0.25">
      <c r="A5351" s="321">
        <v>4412701</v>
      </c>
      <c r="B5351" s="320" t="s">
        <v>6866</v>
      </c>
      <c r="C5351" s="321">
        <v>4412701</v>
      </c>
    </row>
    <row r="5352" spans="1:3" x14ac:dyDescent="0.25">
      <c r="A5352" s="321">
        <v>4412702</v>
      </c>
      <c r="B5352" s="320" t="s">
        <v>6867</v>
      </c>
      <c r="C5352" s="321">
        <v>4412702</v>
      </c>
    </row>
    <row r="5353" spans="1:3" ht="22.5" x14ac:dyDescent="0.25">
      <c r="A5353" s="321">
        <v>4412703</v>
      </c>
      <c r="B5353" s="320" t="s">
        <v>6868</v>
      </c>
      <c r="C5353" s="321">
        <v>4412703</v>
      </c>
    </row>
    <row r="5354" spans="1:3" x14ac:dyDescent="0.25">
      <c r="A5354" s="321">
        <v>4412801</v>
      </c>
      <c r="B5354" s="320" t="s">
        <v>6869</v>
      </c>
      <c r="C5354" s="321">
        <v>4412801</v>
      </c>
    </row>
    <row r="5355" spans="1:3" ht="22.5" x14ac:dyDescent="0.25">
      <c r="A5355" s="321">
        <v>4412802</v>
      </c>
      <c r="B5355" s="320" t="s">
        <v>6870</v>
      </c>
      <c r="C5355" s="321">
        <v>4412802</v>
      </c>
    </row>
    <row r="5356" spans="1:3" x14ac:dyDescent="0.25">
      <c r="A5356" s="321">
        <v>4412803</v>
      </c>
      <c r="B5356" s="320" t="s">
        <v>6871</v>
      </c>
      <c r="C5356" s="321">
        <v>4412803</v>
      </c>
    </row>
    <row r="5357" spans="1:3" ht="22.5" x14ac:dyDescent="0.25">
      <c r="A5357" s="321">
        <v>4412804</v>
      </c>
      <c r="B5357" s="320" t="s">
        <v>6872</v>
      </c>
      <c r="C5357" s="321">
        <v>4412804</v>
      </c>
    </row>
    <row r="5358" spans="1:3" x14ac:dyDescent="0.25">
      <c r="A5358" s="321">
        <v>4412901</v>
      </c>
      <c r="B5358" s="320" t="s">
        <v>6873</v>
      </c>
      <c r="C5358" s="321">
        <v>4412901</v>
      </c>
    </row>
    <row r="5359" spans="1:3" x14ac:dyDescent="0.25">
      <c r="A5359" s="321">
        <v>4412902</v>
      </c>
      <c r="B5359" s="320" t="s">
        <v>6874</v>
      </c>
      <c r="C5359" s="321">
        <v>4412902</v>
      </c>
    </row>
    <row r="5360" spans="1:3" x14ac:dyDescent="0.25">
      <c r="A5360" s="321">
        <v>4412903</v>
      </c>
      <c r="B5360" s="320" t="s">
        <v>6875</v>
      </c>
      <c r="C5360" s="321">
        <v>4412903</v>
      </c>
    </row>
    <row r="5361" spans="1:3" x14ac:dyDescent="0.25">
      <c r="A5361" s="321">
        <v>4412904</v>
      </c>
      <c r="B5361" s="320" t="s">
        <v>6876</v>
      </c>
      <c r="C5361" s="321">
        <v>4412904</v>
      </c>
    </row>
    <row r="5362" spans="1:3" x14ac:dyDescent="0.25">
      <c r="A5362" s="321">
        <v>4413101</v>
      </c>
      <c r="B5362" s="320" t="s">
        <v>6877</v>
      </c>
      <c r="C5362" s="321">
        <v>4413101</v>
      </c>
    </row>
    <row r="5363" spans="1:3" x14ac:dyDescent="0.25">
      <c r="A5363" s="321">
        <v>4413201</v>
      </c>
      <c r="B5363" s="320" t="s">
        <v>6878</v>
      </c>
      <c r="C5363" s="321">
        <v>4413201</v>
      </c>
    </row>
    <row r="5364" spans="1:3" x14ac:dyDescent="0.25">
      <c r="A5364" s="321">
        <v>4413298</v>
      </c>
      <c r="B5364" s="320" t="s">
        <v>6879</v>
      </c>
      <c r="C5364" s="321">
        <v>4413298</v>
      </c>
    </row>
    <row r="5365" spans="1:3" x14ac:dyDescent="0.25">
      <c r="A5365" s="321">
        <v>4413299</v>
      </c>
      <c r="B5365" s="320" t="s">
        <v>6880</v>
      </c>
      <c r="C5365" s="321">
        <v>4413299</v>
      </c>
    </row>
    <row r="5366" spans="1:3" x14ac:dyDescent="0.25">
      <c r="A5366" s="321">
        <v>44138</v>
      </c>
      <c r="B5366" s="320" t="s">
        <v>6881</v>
      </c>
      <c r="C5366" s="321">
        <v>44138</v>
      </c>
    </row>
    <row r="5367" spans="1:3" ht="22.5" x14ac:dyDescent="0.25">
      <c r="A5367" s="321">
        <v>44139</v>
      </c>
      <c r="B5367" s="320" t="s">
        <v>6882</v>
      </c>
      <c r="C5367" s="321">
        <v>44139</v>
      </c>
    </row>
    <row r="5368" spans="1:3" x14ac:dyDescent="0.25">
      <c r="A5368" s="321">
        <v>4414101</v>
      </c>
      <c r="B5368" s="320" t="s">
        <v>6883</v>
      </c>
      <c r="C5368" s="321">
        <v>4414101</v>
      </c>
    </row>
    <row r="5369" spans="1:3" x14ac:dyDescent="0.25">
      <c r="A5369" s="321">
        <v>4414201</v>
      </c>
      <c r="B5369" s="320" t="s">
        <v>6884</v>
      </c>
      <c r="C5369" s="321">
        <v>4414201</v>
      </c>
    </row>
    <row r="5370" spans="1:3" x14ac:dyDescent="0.25">
      <c r="A5370" s="321">
        <v>4414999</v>
      </c>
      <c r="B5370" s="320" t="s">
        <v>6885</v>
      </c>
      <c r="C5370" s="321">
        <v>4414999</v>
      </c>
    </row>
    <row r="5371" spans="1:3" x14ac:dyDescent="0.25">
      <c r="A5371" s="321">
        <v>4415001</v>
      </c>
      <c r="B5371" s="320" t="s">
        <v>6886</v>
      </c>
      <c r="C5371" s="321">
        <v>4415001</v>
      </c>
    </row>
    <row r="5372" spans="1:3" x14ac:dyDescent="0.25">
      <c r="A5372" s="321">
        <v>4415002</v>
      </c>
      <c r="B5372" s="320" t="s">
        <v>6887</v>
      </c>
      <c r="C5372" s="321">
        <v>4415002</v>
      </c>
    </row>
    <row r="5373" spans="1:3" x14ac:dyDescent="0.25">
      <c r="A5373" s="321">
        <v>4415003</v>
      </c>
      <c r="B5373" s="320" t="s">
        <v>6888</v>
      </c>
      <c r="C5373" s="321">
        <v>4415003</v>
      </c>
    </row>
    <row r="5374" spans="1:3" x14ac:dyDescent="0.25">
      <c r="A5374" s="321">
        <v>4415004</v>
      </c>
      <c r="B5374" s="320" t="s">
        <v>6889</v>
      </c>
      <c r="C5374" s="321">
        <v>4415004</v>
      </c>
    </row>
    <row r="5375" spans="1:3" x14ac:dyDescent="0.25">
      <c r="A5375" s="321">
        <v>4415005</v>
      </c>
      <c r="B5375" s="320" t="s">
        <v>6890</v>
      </c>
      <c r="C5375" s="321">
        <v>4415005</v>
      </c>
    </row>
    <row r="5376" spans="1:3" x14ac:dyDescent="0.25">
      <c r="A5376" s="321">
        <v>4415006</v>
      </c>
      <c r="B5376" s="320" t="s">
        <v>6891</v>
      </c>
      <c r="C5376" s="321">
        <v>4415006</v>
      </c>
    </row>
    <row r="5377" spans="1:3" ht="22.5" x14ac:dyDescent="0.25">
      <c r="A5377" s="321">
        <v>44160</v>
      </c>
      <c r="B5377" s="320" t="s">
        <v>6892</v>
      </c>
      <c r="C5377" s="321">
        <v>44160</v>
      </c>
    </row>
    <row r="5378" spans="1:3" x14ac:dyDescent="0.25">
      <c r="A5378" s="321">
        <v>4419101</v>
      </c>
      <c r="B5378" s="320" t="s">
        <v>6893</v>
      </c>
      <c r="C5378" s="321">
        <v>4419101</v>
      </c>
    </row>
    <row r="5379" spans="1:3" ht="22.5" x14ac:dyDescent="0.25">
      <c r="A5379" s="321">
        <v>4419199</v>
      </c>
      <c r="B5379" s="320" t="s">
        <v>6894</v>
      </c>
      <c r="C5379" s="321">
        <v>4419199</v>
      </c>
    </row>
    <row r="5380" spans="1:3" ht="22.5" x14ac:dyDescent="0.25">
      <c r="A5380" s="321">
        <v>44192</v>
      </c>
      <c r="B5380" s="320" t="s">
        <v>6895</v>
      </c>
      <c r="C5380" s="321">
        <v>44192</v>
      </c>
    </row>
    <row r="5381" spans="1:3" x14ac:dyDescent="0.25">
      <c r="A5381" s="321">
        <v>4419301</v>
      </c>
      <c r="B5381" s="320" t="s">
        <v>6896</v>
      </c>
      <c r="C5381" s="321">
        <v>4419301</v>
      </c>
    </row>
    <row r="5382" spans="1:3" x14ac:dyDescent="0.25">
      <c r="A5382" s="321">
        <v>4419302</v>
      </c>
      <c r="B5382" s="320" t="s">
        <v>6897</v>
      </c>
      <c r="C5382" s="321">
        <v>4419302</v>
      </c>
    </row>
    <row r="5383" spans="1:3" x14ac:dyDescent="0.25">
      <c r="A5383" s="321">
        <v>4419303</v>
      </c>
      <c r="B5383" s="320" t="s">
        <v>6898</v>
      </c>
      <c r="C5383" s="321">
        <v>4419303</v>
      </c>
    </row>
    <row r="5384" spans="1:3" x14ac:dyDescent="0.25">
      <c r="A5384" s="321">
        <v>4419304</v>
      </c>
      <c r="B5384" s="320" t="s">
        <v>6899</v>
      </c>
      <c r="C5384" s="321">
        <v>4419304</v>
      </c>
    </row>
    <row r="5385" spans="1:3" x14ac:dyDescent="0.25">
      <c r="A5385" s="321">
        <v>4419401</v>
      </c>
      <c r="B5385" s="320" t="s">
        <v>6900</v>
      </c>
      <c r="C5385" s="321">
        <v>4419401</v>
      </c>
    </row>
    <row r="5386" spans="1:3" x14ac:dyDescent="0.25">
      <c r="A5386" s="321">
        <v>4419402</v>
      </c>
      <c r="B5386" s="320" t="s">
        <v>6901</v>
      </c>
      <c r="C5386" s="321">
        <v>4419402</v>
      </c>
    </row>
    <row r="5387" spans="1:3" x14ac:dyDescent="0.25">
      <c r="A5387" s="321">
        <v>4419499</v>
      </c>
      <c r="B5387" s="320" t="s">
        <v>6902</v>
      </c>
      <c r="C5387" s="321">
        <v>4419499</v>
      </c>
    </row>
    <row r="5388" spans="1:3" ht="22.5" x14ac:dyDescent="0.25">
      <c r="A5388" s="321">
        <v>4419501</v>
      </c>
      <c r="B5388" s="320" t="s">
        <v>6903</v>
      </c>
      <c r="C5388" s="321">
        <v>4419501</v>
      </c>
    </row>
    <row r="5389" spans="1:3" x14ac:dyDescent="0.25">
      <c r="A5389" s="321">
        <v>4419801</v>
      </c>
      <c r="B5389" s="320" t="s">
        <v>6904</v>
      </c>
      <c r="C5389" s="321">
        <v>4419801</v>
      </c>
    </row>
    <row r="5390" spans="1:3" x14ac:dyDescent="0.25">
      <c r="A5390" s="321">
        <v>4419802</v>
      </c>
      <c r="B5390" s="320" t="s">
        <v>6905</v>
      </c>
      <c r="C5390" s="321">
        <v>4419802</v>
      </c>
    </row>
    <row r="5391" spans="1:3" x14ac:dyDescent="0.25">
      <c r="A5391" s="321">
        <v>4419803</v>
      </c>
      <c r="B5391" s="320" t="s">
        <v>6906</v>
      </c>
      <c r="C5391" s="321">
        <v>4419803</v>
      </c>
    </row>
    <row r="5392" spans="1:3" x14ac:dyDescent="0.25">
      <c r="A5392" s="321">
        <v>4419804</v>
      </c>
      <c r="B5392" s="320" t="s">
        <v>6907</v>
      </c>
      <c r="C5392" s="321">
        <v>4419804</v>
      </c>
    </row>
    <row r="5393" spans="1:3" x14ac:dyDescent="0.25">
      <c r="A5393" s="321">
        <v>4419898</v>
      </c>
      <c r="B5393" s="320" t="s">
        <v>6908</v>
      </c>
      <c r="C5393" s="321">
        <v>4419898</v>
      </c>
    </row>
    <row r="5394" spans="1:3" x14ac:dyDescent="0.25">
      <c r="A5394" s="321">
        <v>4419899</v>
      </c>
      <c r="B5394" s="320" t="s">
        <v>6909</v>
      </c>
      <c r="C5394" s="321">
        <v>4419899</v>
      </c>
    </row>
    <row r="5395" spans="1:3" x14ac:dyDescent="0.25">
      <c r="A5395" s="321">
        <v>4419901</v>
      </c>
      <c r="B5395" s="320" t="s">
        <v>6910</v>
      </c>
      <c r="C5395" s="321">
        <v>4419901</v>
      </c>
    </row>
    <row r="5396" spans="1:3" ht="22.5" x14ac:dyDescent="0.25">
      <c r="A5396" s="321">
        <v>4419902</v>
      </c>
      <c r="B5396" s="320" t="s">
        <v>6911</v>
      </c>
      <c r="C5396" s="321">
        <v>4419902</v>
      </c>
    </row>
    <row r="5397" spans="1:3" ht="22.5" x14ac:dyDescent="0.25">
      <c r="A5397" s="321">
        <v>4419903</v>
      </c>
      <c r="B5397" s="320" t="s">
        <v>6912</v>
      </c>
      <c r="C5397" s="321">
        <v>4419903</v>
      </c>
    </row>
    <row r="5398" spans="1:3" x14ac:dyDescent="0.25">
      <c r="A5398" s="321">
        <v>4419998</v>
      </c>
      <c r="B5398" s="320" t="s">
        <v>6913</v>
      </c>
      <c r="C5398" s="321">
        <v>4419998</v>
      </c>
    </row>
    <row r="5399" spans="1:3" x14ac:dyDescent="0.25">
      <c r="A5399" s="321">
        <v>4419999</v>
      </c>
      <c r="B5399" s="320" t="s">
        <v>6914</v>
      </c>
      <c r="C5399" s="321">
        <v>4419999</v>
      </c>
    </row>
    <row r="5400" spans="1:3" ht="56.25" x14ac:dyDescent="0.25">
      <c r="A5400" s="321">
        <v>44211</v>
      </c>
      <c r="B5400" s="320" t="s">
        <v>6915</v>
      </c>
      <c r="C5400" s="321">
        <v>44211</v>
      </c>
    </row>
    <row r="5401" spans="1:3" x14ac:dyDescent="0.25">
      <c r="A5401" s="321">
        <v>4421201</v>
      </c>
      <c r="B5401" s="320" t="s">
        <v>6916</v>
      </c>
      <c r="C5401" s="321">
        <v>4421201</v>
      </c>
    </row>
    <row r="5402" spans="1:3" x14ac:dyDescent="0.25">
      <c r="A5402" s="321">
        <v>4421301</v>
      </c>
      <c r="B5402" s="320" t="s">
        <v>6917</v>
      </c>
      <c r="C5402" s="321">
        <v>4421301</v>
      </c>
    </row>
    <row r="5403" spans="1:3" ht="22.5" x14ac:dyDescent="0.25">
      <c r="A5403" s="321">
        <v>4421401</v>
      </c>
      <c r="B5403" s="320" t="s">
        <v>6918</v>
      </c>
      <c r="C5403" s="321">
        <v>4421401</v>
      </c>
    </row>
    <row r="5404" spans="1:3" ht="33.75" x14ac:dyDescent="0.25">
      <c r="A5404" s="321">
        <v>44215</v>
      </c>
      <c r="B5404" s="320" t="s">
        <v>6919</v>
      </c>
      <c r="C5404" s="321">
        <v>44215</v>
      </c>
    </row>
    <row r="5405" spans="1:3" x14ac:dyDescent="0.25">
      <c r="A5405" s="321">
        <v>4421601</v>
      </c>
      <c r="B5405" s="320" t="s">
        <v>6920</v>
      </c>
      <c r="C5405" s="321">
        <v>4421601</v>
      </c>
    </row>
    <row r="5406" spans="1:3" x14ac:dyDescent="0.25">
      <c r="A5406" s="321">
        <v>4421602</v>
      </c>
      <c r="B5406" s="320" t="s">
        <v>6921</v>
      </c>
      <c r="C5406" s="321">
        <v>4421602</v>
      </c>
    </row>
    <row r="5407" spans="1:3" x14ac:dyDescent="0.25">
      <c r="A5407" s="321">
        <v>4421603</v>
      </c>
      <c r="B5407" s="320" t="s">
        <v>6922</v>
      </c>
      <c r="C5407" s="321">
        <v>4421603</v>
      </c>
    </row>
    <row r="5408" spans="1:3" x14ac:dyDescent="0.25">
      <c r="A5408" s="321">
        <v>4421699</v>
      </c>
      <c r="B5408" s="320" t="s">
        <v>6923</v>
      </c>
      <c r="C5408" s="321">
        <v>4421699</v>
      </c>
    </row>
    <row r="5409" spans="1:3" x14ac:dyDescent="0.25">
      <c r="A5409" s="321">
        <v>4421701</v>
      </c>
      <c r="B5409" s="320" t="s">
        <v>6924</v>
      </c>
      <c r="C5409" s="321">
        <v>4421701</v>
      </c>
    </row>
    <row r="5410" spans="1:3" x14ac:dyDescent="0.25">
      <c r="A5410" s="321">
        <v>4421702</v>
      </c>
      <c r="B5410" s="320" t="s">
        <v>6925</v>
      </c>
      <c r="C5410" s="321">
        <v>4421702</v>
      </c>
    </row>
    <row r="5411" spans="1:3" x14ac:dyDescent="0.25">
      <c r="A5411" s="321">
        <v>4421703</v>
      </c>
      <c r="B5411" s="320" t="s">
        <v>6926</v>
      </c>
      <c r="C5411" s="321">
        <v>4421703</v>
      </c>
    </row>
    <row r="5412" spans="1:3" x14ac:dyDescent="0.25">
      <c r="A5412" s="321">
        <v>4421704</v>
      </c>
      <c r="B5412" s="320" t="s">
        <v>6927</v>
      </c>
      <c r="C5412" s="321">
        <v>4421704</v>
      </c>
    </row>
    <row r="5413" spans="1:3" x14ac:dyDescent="0.25">
      <c r="A5413" s="321">
        <v>4421705</v>
      </c>
      <c r="B5413" s="320" t="s">
        <v>6928</v>
      </c>
      <c r="C5413" s="321">
        <v>4421705</v>
      </c>
    </row>
    <row r="5414" spans="1:3" x14ac:dyDescent="0.25">
      <c r="A5414" s="321">
        <v>4421706</v>
      </c>
      <c r="B5414" s="320" t="s">
        <v>6929</v>
      </c>
      <c r="C5414" s="321">
        <v>4421706</v>
      </c>
    </row>
    <row r="5415" spans="1:3" x14ac:dyDescent="0.25">
      <c r="A5415" s="321">
        <v>4421707</v>
      </c>
      <c r="B5415" s="320" t="s">
        <v>6930</v>
      </c>
      <c r="C5415" s="321">
        <v>4421707</v>
      </c>
    </row>
    <row r="5416" spans="1:3" x14ac:dyDescent="0.25">
      <c r="A5416" s="321">
        <v>4421799</v>
      </c>
      <c r="B5416" s="320" t="s">
        <v>6931</v>
      </c>
      <c r="C5416" s="321">
        <v>4421799</v>
      </c>
    </row>
    <row r="5417" spans="1:3" x14ac:dyDescent="0.25">
      <c r="A5417" s="321">
        <v>4421801</v>
      </c>
      <c r="B5417" s="320" t="s">
        <v>6932</v>
      </c>
      <c r="C5417" s="321">
        <v>4421801</v>
      </c>
    </row>
    <row r="5418" spans="1:3" ht="22.5" x14ac:dyDescent="0.25">
      <c r="A5418" s="321">
        <v>4422101</v>
      </c>
      <c r="B5418" s="320" t="s">
        <v>6933</v>
      </c>
      <c r="C5418" s="321">
        <v>4422101</v>
      </c>
    </row>
    <row r="5419" spans="1:3" x14ac:dyDescent="0.25">
      <c r="A5419" s="321">
        <v>4422102</v>
      </c>
      <c r="B5419" s="320" t="s">
        <v>6934</v>
      </c>
      <c r="C5419" s="321">
        <v>4422102</v>
      </c>
    </row>
    <row r="5420" spans="1:3" x14ac:dyDescent="0.25">
      <c r="A5420" s="321">
        <v>4422103</v>
      </c>
      <c r="B5420" s="320" t="s">
        <v>6935</v>
      </c>
      <c r="C5420" s="321">
        <v>4422103</v>
      </c>
    </row>
    <row r="5421" spans="1:3" x14ac:dyDescent="0.25">
      <c r="A5421" s="321">
        <v>4422201</v>
      </c>
      <c r="B5421" s="320" t="s">
        <v>6936</v>
      </c>
      <c r="C5421" s="321">
        <v>4422201</v>
      </c>
    </row>
    <row r="5422" spans="1:3" x14ac:dyDescent="0.25">
      <c r="A5422" s="321">
        <v>4422202</v>
      </c>
      <c r="B5422" s="320" t="s">
        <v>6937</v>
      </c>
      <c r="C5422" s="321">
        <v>4422202</v>
      </c>
    </row>
    <row r="5423" spans="1:3" x14ac:dyDescent="0.25">
      <c r="A5423" s="321">
        <v>4422203</v>
      </c>
      <c r="B5423" s="320" t="s">
        <v>6938</v>
      </c>
      <c r="C5423" s="321">
        <v>4422203</v>
      </c>
    </row>
    <row r="5424" spans="1:3" x14ac:dyDescent="0.25">
      <c r="A5424" s="321">
        <v>4422204</v>
      </c>
      <c r="B5424" s="320" t="s">
        <v>6939</v>
      </c>
      <c r="C5424" s="321">
        <v>4422204</v>
      </c>
    </row>
    <row r="5425" spans="1:3" x14ac:dyDescent="0.25">
      <c r="A5425" s="321">
        <v>4422205</v>
      </c>
      <c r="B5425" s="320" t="s">
        <v>6940</v>
      </c>
      <c r="C5425" s="321">
        <v>4422205</v>
      </c>
    </row>
    <row r="5426" spans="1:3" x14ac:dyDescent="0.25">
      <c r="A5426" s="321">
        <v>4422206</v>
      </c>
      <c r="B5426" s="320" t="s">
        <v>6941</v>
      </c>
      <c r="C5426" s="321">
        <v>4422206</v>
      </c>
    </row>
    <row r="5427" spans="1:3" x14ac:dyDescent="0.25">
      <c r="A5427" s="321">
        <v>4422207</v>
      </c>
      <c r="B5427" s="320" t="s">
        <v>6942</v>
      </c>
      <c r="C5427" s="321">
        <v>4422207</v>
      </c>
    </row>
    <row r="5428" spans="1:3" ht="22.5" x14ac:dyDescent="0.25">
      <c r="A5428" s="321">
        <v>4422208</v>
      </c>
      <c r="B5428" s="320" t="s">
        <v>6943</v>
      </c>
      <c r="C5428" s="321">
        <v>4422208</v>
      </c>
    </row>
    <row r="5429" spans="1:3" ht="22.5" x14ac:dyDescent="0.25">
      <c r="A5429" s="321">
        <v>4422209</v>
      </c>
      <c r="B5429" s="320" t="s">
        <v>6944</v>
      </c>
      <c r="C5429" s="321">
        <v>4422209</v>
      </c>
    </row>
    <row r="5430" spans="1:3" x14ac:dyDescent="0.25">
      <c r="A5430" s="321">
        <v>4422210</v>
      </c>
      <c r="B5430" s="320" t="s">
        <v>6945</v>
      </c>
      <c r="C5430" s="321">
        <v>4422210</v>
      </c>
    </row>
    <row r="5431" spans="1:3" x14ac:dyDescent="0.25">
      <c r="A5431" s="321">
        <v>4422211</v>
      </c>
      <c r="B5431" s="320" t="s">
        <v>6946</v>
      </c>
      <c r="C5431" s="321">
        <v>4422211</v>
      </c>
    </row>
    <row r="5432" spans="1:3" x14ac:dyDescent="0.25">
      <c r="A5432" s="321">
        <v>4422297</v>
      </c>
      <c r="B5432" s="320" t="s">
        <v>6947</v>
      </c>
      <c r="C5432" s="321">
        <v>4422297</v>
      </c>
    </row>
    <row r="5433" spans="1:3" x14ac:dyDescent="0.25">
      <c r="A5433" s="321">
        <v>4422298</v>
      </c>
      <c r="B5433" s="320" t="s">
        <v>6948</v>
      </c>
      <c r="C5433" s="321">
        <v>4422298</v>
      </c>
    </row>
    <row r="5434" spans="1:3" x14ac:dyDescent="0.25">
      <c r="A5434" s="321">
        <v>4422299</v>
      </c>
      <c r="B5434" s="320" t="s">
        <v>6949</v>
      </c>
      <c r="C5434" s="321">
        <v>4422299</v>
      </c>
    </row>
    <row r="5435" spans="1:3" ht="22.5" x14ac:dyDescent="0.25">
      <c r="A5435" s="321">
        <v>4423101</v>
      </c>
      <c r="B5435" s="320" t="s">
        <v>6950</v>
      </c>
      <c r="C5435" s="321">
        <v>4423101</v>
      </c>
    </row>
    <row r="5436" spans="1:3" x14ac:dyDescent="0.25">
      <c r="A5436" s="321">
        <v>4423201</v>
      </c>
      <c r="B5436" s="320" t="s">
        <v>6951</v>
      </c>
      <c r="C5436" s="321">
        <v>4423201</v>
      </c>
    </row>
    <row r="5437" spans="1:3" x14ac:dyDescent="0.25">
      <c r="A5437" s="321">
        <v>4423202</v>
      </c>
      <c r="B5437" s="320" t="s">
        <v>6952</v>
      </c>
      <c r="C5437" s="321">
        <v>4423202</v>
      </c>
    </row>
    <row r="5438" spans="1:3" x14ac:dyDescent="0.25">
      <c r="A5438" s="321">
        <v>4424101</v>
      </c>
      <c r="B5438" s="320" t="s">
        <v>6953</v>
      </c>
      <c r="C5438" s="321">
        <v>4424101</v>
      </c>
    </row>
    <row r="5439" spans="1:3" x14ac:dyDescent="0.25">
      <c r="A5439" s="321">
        <v>4424201</v>
      </c>
      <c r="B5439" s="320" t="s">
        <v>6954</v>
      </c>
      <c r="C5439" s="321">
        <v>4424201</v>
      </c>
    </row>
    <row r="5440" spans="1:3" x14ac:dyDescent="0.25">
      <c r="A5440" s="321">
        <v>4424202</v>
      </c>
      <c r="B5440" s="320" t="s">
        <v>6955</v>
      </c>
      <c r="C5440" s="321">
        <v>4424202</v>
      </c>
    </row>
    <row r="5441" spans="1:3" ht="22.5" x14ac:dyDescent="0.25">
      <c r="A5441" s="321">
        <v>4425101</v>
      </c>
      <c r="B5441" s="320" t="s">
        <v>6956</v>
      </c>
      <c r="C5441" s="321">
        <v>4425101</v>
      </c>
    </row>
    <row r="5442" spans="1:3" x14ac:dyDescent="0.25">
      <c r="A5442" s="321">
        <v>4425102</v>
      </c>
      <c r="B5442" s="320" t="s">
        <v>6957</v>
      </c>
      <c r="C5442" s="321">
        <v>4425102</v>
      </c>
    </row>
    <row r="5443" spans="1:3" ht="22.5" x14ac:dyDescent="0.25">
      <c r="A5443" s="321">
        <v>4425103</v>
      </c>
      <c r="B5443" s="320" t="s">
        <v>6958</v>
      </c>
      <c r="C5443" s="321">
        <v>4425103</v>
      </c>
    </row>
    <row r="5444" spans="1:3" ht="22.5" x14ac:dyDescent="0.25">
      <c r="A5444" s="321">
        <v>4425104</v>
      </c>
      <c r="B5444" s="320" t="s">
        <v>6959</v>
      </c>
      <c r="C5444" s="321">
        <v>4425104</v>
      </c>
    </row>
    <row r="5445" spans="1:3" x14ac:dyDescent="0.25">
      <c r="A5445" s="321">
        <v>4425105</v>
      </c>
      <c r="B5445" s="320" t="s">
        <v>6960</v>
      </c>
      <c r="C5445" s="321">
        <v>4425105</v>
      </c>
    </row>
    <row r="5446" spans="1:3" x14ac:dyDescent="0.25">
      <c r="A5446" s="321">
        <v>4425106</v>
      </c>
      <c r="B5446" s="320" t="s">
        <v>6961</v>
      </c>
      <c r="C5446" s="321">
        <v>4425106</v>
      </c>
    </row>
    <row r="5447" spans="1:3" x14ac:dyDescent="0.25">
      <c r="A5447" s="321">
        <v>4425201</v>
      </c>
      <c r="B5447" s="320" t="s">
        <v>6962</v>
      </c>
      <c r="C5447" s="321">
        <v>4425201</v>
      </c>
    </row>
    <row r="5448" spans="1:3" ht="22.5" x14ac:dyDescent="0.25">
      <c r="A5448" s="321">
        <v>4425202</v>
      </c>
      <c r="B5448" s="320" t="s">
        <v>6963</v>
      </c>
      <c r="C5448" s="321">
        <v>4425202</v>
      </c>
    </row>
    <row r="5449" spans="1:3" x14ac:dyDescent="0.25">
      <c r="A5449" s="321">
        <v>4425203</v>
      </c>
      <c r="B5449" s="320" t="s">
        <v>6964</v>
      </c>
      <c r="C5449" s="321">
        <v>4425203</v>
      </c>
    </row>
    <row r="5450" spans="1:3" ht="22.5" x14ac:dyDescent="0.25">
      <c r="A5450" s="321">
        <v>4425204</v>
      </c>
      <c r="B5450" s="320" t="s">
        <v>6965</v>
      </c>
      <c r="C5450" s="321">
        <v>4425204</v>
      </c>
    </row>
    <row r="5451" spans="1:3" ht="22.5" x14ac:dyDescent="0.25">
      <c r="A5451" s="321">
        <v>44253</v>
      </c>
      <c r="B5451" s="320" t="s">
        <v>6966</v>
      </c>
      <c r="C5451" s="321">
        <v>44253</v>
      </c>
    </row>
    <row r="5452" spans="1:3" ht="22.5" x14ac:dyDescent="0.25">
      <c r="A5452" s="321">
        <v>4425501</v>
      </c>
      <c r="B5452" s="320" t="s">
        <v>6967</v>
      </c>
      <c r="C5452" s="321">
        <v>4425501</v>
      </c>
    </row>
    <row r="5453" spans="1:3" ht="22.5" x14ac:dyDescent="0.25">
      <c r="A5453" s="321">
        <v>44256</v>
      </c>
      <c r="B5453" s="320" t="s">
        <v>6968</v>
      </c>
      <c r="C5453" s="321">
        <v>44256</v>
      </c>
    </row>
    <row r="5454" spans="1:3" x14ac:dyDescent="0.25">
      <c r="A5454" s="321">
        <v>4431001</v>
      </c>
      <c r="B5454" s="320" t="s">
        <v>6969</v>
      </c>
      <c r="C5454" s="321">
        <v>4431001</v>
      </c>
    </row>
    <row r="5455" spans="1:3" x14ac:dyDescent="0.25">
      <c r="A5455" s="321">
        <v>4431002</v>
      </c>
      <c r="B5455" s="320" t="s">
        <v>6970</v>
      </c>
      <c r="C5455" s="321">
        <v>4431002</v>
      </c>
    </row>
    <row r="5456" spans="1:3" x14ac:dyDescent="0.25">
      <c r="A5456" s="321">
        <v>4431003</v>
      </c>
      <c r="B5456" s="320" t="s">
        <v>6971</v>
      </c>
      <c r="C5456" s="321">
        <v>4431003</v>
      </c>
    </row>
    <row r="5457" spans="1:3" x14ac:dyDescent="0.25">
      <c r="A5457" s="321">
        <v>4431004</v>
      </c>
      <c r="B5457" s="320" t="s">
        <v>6972</v>
      </c>
      <c r="C5457" s="321">
        <v>4431004</v>
      </c>
    </row>
    <row r="5458" spans="1:3" x14ac:dyDescent="0.25">
      <c r="A5458" s="321">
        <v>4431099</v>
      </c>
      <c r="B5458" s="320" t="s">
        <v>6973</v>
      </c>
      <c r="C5458" s="321">
        <v>4431099</v>
      </c>
    </row>
    <row r="5459" spans="1:3" x14ac:dyDescent="0.25">
      <c r="A5459" s="321">
        <v>4432001</v>
      </c>
      <c r="B5459" s="320" t="s">
        <v>6974</v>
      </c>
      <c r="C5459" s="321">
        <v>4432001</v>
      </c>
    </row>
    <row r="5460" spans="1:3" ht="33.75" x14ac:dyDescent="0.25">
      <c r="A5460" s="321">
        <v>44411</v>
      </c>
      <c r="B5460" s="320" t="s">
        <v>6975</v>
      </c>
      <c r="C5460" s="321">
        <v>44411</v>
      </c>
    </row>
    <row r="5461" spans="1:3" ht="22.5" x14ac:dyDescent="0.25">
      <c r="A5461" s="321">
        <v>4441201</v>
      </c>
      <c r="B5461" s="320" t="s">
        <v>6976</v>
      </c>
      <c r="C5461" s="321">
        <v>4441201</v>
      </c>
    </row>
    <row r="5462" spans="1:3" x14ac:dyDescent="0.25">
      <c r="A5462" s="321">
        <v>4441299</v>
      </c>
      <c r="B5462" s="320" t="s">
        <v>6977</v>
      </c>
      <c r="C5462" s="321">
        <v>4441299</v>
      </c>
    </row>
    <row r="5463" spans="1:3" ht="22.5" x14ac:dyDescent="0.25">
      <c r="A5463" s="321">
        <v>44421</v>
      </c>
      <c r="B5463" s="320" t="s">
        <v>6978</v>
      </c>
      <c r="C5463" s="321">
        <v>44421</v>
      </c>
    </row>
    <row r="5464" spans="1:3" x14ac:dyDescent="0.25">
      <c r="A5464" s="321">
        <v>44422</v>
      </c>
      <c r="B5464" s="320" t="s">
        <v>6979</v>
      </c>
      <c r="C5464" s="321">
        <v>44422</v>
      </c>
    </row>
    <row r="5465" spans="1:3" x14ac:dyDescent="0.25">
      <c r="A5465" s="321">
        <v>44423</v>
      </c>
      <c r="B5465" s="320" t="s">
        <v>6980</v>
      </c>
      <c r="C5465" s="321">
        <v>44423</v>
      </c>
    </row>
    <row r="5466" spans="1:3" ht="22.5" x14ac:dyDescent="0.25">
      <c r="A5466" s="321">
        <v>44424</v>
      </c>
      <c r="B5466" s="320" t="s">
        <v>6981</v>
      </c>
      <c r="C5466" s="321">
        <v>44424</v>
      </c>
    </row>
    <row r="5467" spans="1:3" ht="22.5" x14ac:dyDescent="0.25">
      <c r="A5467" s="321">
        <v>4442501</v>
      </c>
      <c r="B5467" s="320" t="s">
        <v>6982</v>
      </c>
      <c r="C5467" s="321">
        <v>4442501</v>
      </c>
    </row>
    <row r="5468" spans="1:3" ht="22.5" x14ac:dyDescent="0.25">
      <c r="A5468" s="321">
        <v>4442601</v>
      </c>
      <c r="B5468" s="320" t="s">
        <v>6983</v>
      </c>
      <c r="C5468" s="321">
        <v>4442601</v>
      </c>
    </row>
    <row r="5469" spans="1:3" x14ac:dyDescent="0.25">
      <c r="A5469" s="321">
        <v>4442701</v>
      </c>
      <c r="B5469" s="320" t="s">
        <v>6984</v>
      </c>
      <c r="C5469" s="321">
        <v>4442701</v>
      </c>
    </row>
    <row r="5470" spans="1:3" ht="22.5" x14ac:dyDescent="0.25">
      <c r="A5470" s="321">
        <v>4442801</v>
      </c>
      <c r="B5470" s="320" t="s">
        <v>6985</v>
      </c>
      <c r="C5470" s="321">
        <v>4442801</v>
      </c>
    </row>
    <row r="5471" spans="1:3" ht="22.5" x14ac:dyDescent="0.25">
      <c r="A5471" s="321">
        <v>44429</v>
      </c>
      <c r="B5471" s="320" t="s">
        <v>6986</v>
      </c>
      <c r="C5471" s="321">
        <v>44429</v>
      </c>
    </row>
    <row r="5472" spans="1:3" x14ac:dyDescent="0.25">
      <c r="A5472" s="321">
        <v>4443001</v>
      </c>
      <c r="B5472" s="320" t="s">
        <v>6987</v>
      </c>
      <c r="C5472" s="321">
        <v>4443001</v>
      </c>
    </row>
    <row r="5473" spans="1:3" ht="22.5" x14ac:dyDescent="0.25">
      <c r="A5473" s="321">
        <v>4443002</v>
      </c>
      <c r="B5473" s="320" t="s">
        <v>6988</v>
      </c>
      <c r="C5473" s="321">
        <v>4443002</v>
      </c>
    </row>
    <row r="5474" spans="1:3" x14ac:dyDescent="0.25">
      <c r="A5474" s="321">
        <v>4443099</v>
      </c>
      <c r="B5474" s="320" t="s">
        <v>6989</v>
      </c>
      <c r="C5474" s="321">
        <v>4443099</v>
      </c>
    </row>
    <row r="5475" spans="1:3" x14ac:dyDescent="0.25">
      <c r="A5475" s="321">
        <v>4444001</v>
      </c>
      <c r="B5475" s="320" t="s">
        <v>6990</v>
      </c>
      <c r="C5475" s="321">
        <v>4444001</v>
      </c>
    </row>
    <row r="5476" spans="1:3" x14ac:dyDescent="0.25">
      <c r="A5476" s="321">
        <v>4444002</v>
      </c>
      <c r="B5476" s="320" t="s">
        <v>6991</v>
      </c>
      <c r="C5476" s="321">
        <v>4444002</v>
      </c>
    </row>
    <row r="5477" spans="1:3" x14ac:dyDescent="0.25">
      <c r="A5477" s="321">
        <v>4444003</v>
      </c>
      <c r="B5477" s="320" t="s">
        <v>6992</v>
      </c>
      <c r="C5477" s="321">
        <v>4444003</v>
      </c>
    </row>
    <row r="5478" spans="1:3" x14ac:dyDescent="0.25">
      <c r="A5478" s="321">
        <v>4444004</v>
      </c>
      <c r="B5478" s="320" t="s">
        <v>6993</v>
      </c>
      <c r="C5478" s="321">
        <v>4444004</v>
      </c>
    </row>
    <row r="5479" spans="1:3" x14ac:dyDescent="0.25">
      <c r="A5479" s="321">
        <v>4444005</v>
      </c>
      <c r="B5479" s="320" t="s">
        <v>6994</v>
      </c>
      <c r="C5479" s="321">
        <v>4444005</v>
      </c>
    </row>
    <row r="5480" spans="1:3" x14ac:dyDescent="0.25">
      <c r="A5480" s="321">
        <v>4444006</v>
      </c>
      <c r="B5480" s="320" t="s">
        <v>6995</v>
      </c>
      <c r="C5480" s="321">
        <v>4444006</v>
      </c>
    </row>
    <row r="5481" spans="1:3" x14ac:dyDescent="0.25">
      <c r="A5481" s="321">
        <v>4444007</v>
      </c>
      <c r="B5481" s="320" t="s">
        <v>6996</v>
      </c>
      <c r="C5481" s="321">
        <v>4444007</v>
      </c>
    </row>
    <row r="5482" spans="1:3" x14ac:dyDescent="0.25">
      <c r="A5482" s="321">
        <v>4444008</v>
      </c>
      <c r="B5482" s="320" t="s">
        <v>6997</v>
      </c>
      <c r="C5482" s="321">
        <v>4444008</v>
      </c>
    </row>
    <row r="5483" spans="1:3" x14ac:dyDescent="0.25">
      <c r="A5483" s="321">
        <v>4446101</v>
      </c>
      <c r="B5483" s="320" t="s">
        <v>6998</v>
      </c>
      <c r="C5483" s="321">
        <v>4446101</v>
      </c>
    </row>
    <row r="5484" spans="1:3" ht="22.5" x14ac:dyDescent="0.25">
      <c r="A5484" s="321">
        <v>4446102</v>
      </c>
      <c r="B5484" s="320" t="s">
        <v>6999</v>
      </c>
      <c r="C5484" s="321">
        <v>4446102</v>
      </c>
    </row>
    <row r="5485" spans="1:3" ht="22.5" x14ac:dyDescent="0.25">
      <c r="A5485" s="321">
        <v>4446201</v>
      </c>
      <c r="B5485" s="320" t="s">
        <v>7000</v>
      </c>
      <c r="C5485" s="321">
        <v>4446201</v>
      </c>
    </row>
    <row r="5486" spans="1:3" ht="22.5" x14ac:dyDescent="0.25">
      <c r="A5486" s="321">
        <v>4446202</v>
      </c>
      <c r="B5486" s="320" t="s">
        <v>7001</v>
      </c>
      <c r="C5486" s="321">
        <v>4446202</v>
      </c>
    </row>
    <row r="5487" spans="1:3" ht="22.5" x14ac:dyDescent="0.25">
      <c r="A5487" s="321">
        <v>4446203</v>
      </c>
      <c r="B5487" s="320" t="s">
        <v>7002</v>
      </c>
      <c r="C5487" s="321">
        <v>4446203</v>
      </c>
    </row>
    <row r="5488" spans="1:3" x14ac:dyDescent="0.25">
      <c r="A5488" s="321">
        <v>4451101</v>
      </c>
      <c r="B5488" s="320" t="s">
        <v>7003</v>
      </c>
      <c r="C5488" s="321">
        <v>4451101</v>
      </c>
    </row>
    <row r="5489" spans="1:3" ht="22.5" x14ac:dyDescent="0.25">
      <c r="A5489" s="321">
        <v>4451102</v>
      </c>
      <c r="B5489" s="320" t="s">
        <v>7004</v>
      </c>
      <c r="C5489" s="321">
        <v>4451102</v>
      </c>
    </row>
    <row r="5490" spans="1:3" x14ac:dyDescent="0.25">
      <c r="A5490" s="321">
        <v>4451301</v>
      </c>
      <c r="B5490" s="320" t="s">
        <v>7005</v>
      </c>
      <c r="C5490" s="321">
        <v>4451301</v>
      </c>
    </row>
    <row r="5491" spans="1:3" x14ac:dyDescent="0.25">
      <c r="A5491" s="321">
        <v>4451302</v>
      </c>
      <c r="B5491" s="320" t="s">
        <v>7006</v>
      </c>
      <c r="C5491" s="321">
        <v>4451302</v>
      </c>
    </row>
    <row r="5492" spans="1:3" x14ac:dyDescent="0.25">
      <c r="A5492" s="321">
        <v>4451303</v>
      </c>
      <c r="B5492" s="320" t="s">
        <v>7007</v>
      </c>
      <c r="C5492" s="321">
        <v>4451303</v>
      </c>
    </row>
    <row r="5493" spans="1:3" x14ac:dyDescent="0.25">
      <c r="A5493" s="321">
        <v>4451304</v>
      </c>
      <c r="B5493" s="320" t="s">
        <v>7008</v>
      </c>
      <c r="C5493" s="321">
        <v>4451304</v>
      </c>
    </row>
    <row r="5494" spans="1:3" ht="22.5" x14ac:dyDescent="0.25">
      <c r="A5494" s="321">
        <v>4451305</v>
      </c>
      <c r="B5494" s="320" t="s">
        <v>7009</v>
      </c>
      <c r="C5494" s="321">
        <v>4451305</v>
      </c>
    </row>
    <row r="5495" spans="1:3" x14ac:dyDescent="0.25">
      <c r="A5495" s="321">
        <v>4451306</v>
      </c>
      <c r="B5495" s="320" t="s">
        <v>7010</v>
      </c>
      <c r="C5495" s="321">
        <v>4451306</v>
      </c>
    </row>
    <row r="5496" spans="1:3" ht="22.5" x14ac:dyDescent="0.25">
      <c r="A5496" s="321">
        <v>4451399</v>
      </c>
      <c r="B5496" s="320" t="s">
        <v>7011</v>
      </c>
      <c r="C5496" s="321">
        <v>4451399</v>
      </c>
    </row>
    <row r="5497" spans="1:3" ht="22.5" x14ac:dyDescent="0.25">
      <c r="A5497" s="321">
        <v>4451501</v>
      </c>
      <c r="B5497" s="320" t="s">
        <v>7012</v>
      </c>
      <c r="C5497" s="321">
        <v>4451501</v>
      </c>
    </row>
    <row r="5498" spans="1:3" x14ac:dyDescent="0.25">
      <c r="A5498" s="321">
        <v>4451502</v>
      </c>
      <c r="B5498" s="320" t="s">
        <v>7013</v>
      </c>
      <c r="C5498" s="321">
        <v>4451502</v>
      </c>
    </row>
    <row r="5499" spans="1:3" x14ac:dyDescent="0.25">
      <c r="A5499" s="321">
        <v>4451503</v>
      </c>
      <c r="B5499" s="320" t="s">
        <v>7014</v>
      </c>
      <c r="C5499" s="321">
        <v>4451503</v>
      </c>
    </row>
    <row r="5500" spans="1:3" x14ac:dyDescent="0.25">
      <c r="A5500" s="321">
        <v>4451504</v>
      </c>
      <c r="B5500" s="320" t="s">
        <v>7015</v>
      </c>
      <c r="C5500" s="321">
        <v>4451504</v>
      </c>
    </row>
    <row r="5501" spans="1:3" x14ac:dyDescent="0.25">
      <c r="A5501" s="321">
        <v>4451505</v>
      </c>
      <c r="B5501" s="320" t="s">
        <v>7016</v>
      </c>
      <c r="C5501" s="321">
        <v>4451505</v>
      </c>
    </row>
    <row r="5502" spans="1:3" x14ac:dyDescent="0.25">
      <c r="A5502" s="321">
        <v>4451601</v>
      </c>
      <c r="B5502" s="320" t="s">
        <v>7017</v>
      </c>
      <c r="C5502" s="321">
        <v>4451601</v>
      </c>
    </row>
    <row r="5503" spans="1:3" x14ac:dyDescent="0.25">
      <c r="A5503" s="321">
        <v>4451602</v>
      </c>
      <c r="B5503" s="320" t="s">
        <v>7018</v>
      </c>
      <c r="C5503" s="321">
        <v>4451602</v>
      </c>
    </row>
    <row r="5504" spans="1:3" x14ac:dyDescent="0.25">
      <c r="A5504" s="321">
        <v>4451603</v>
      </c>
      <c r="B5504" s="320" t="s">
        <v>7019</v>
      </c>
      <c r="C5504" s="321">
        <v>4451603</v>
      </c>
    </row>
    <row r="5505" spans="1:3" x14ac:dyDescent="0.25">
      <c r="A5505" s="321">
        <v>4451604</v>
      </c>
      <c r="B5505" s="320" t="s">
        <v>7020</v>
      </c>
      <c r="C5505" s="321">
        <v>4451604</v>
      </c>
    </row>
    <row r="5506" spans="1:3" x14ac:dyDescent="0.25">
      <c r="A5506" s="321">
        <v>4451605</v>
      </c>
      <c r="B5506" s="320" t="s">
        <v>7021</v>
      </c>
      <c r="C5506" s="321">
        <v>4451605</v>
      </c>
    </row>
    <row r="5507" spans="1:3" x14ac:dyDescent="0.25">
      <c r="A5507" s="321">
        <v>4451606</v>
      </c>
      <c r="B5507" s="320" t="s">
        <v>7022</v>
      </c>
      <c r="C5507" s="321">
        <v>4451606</v>
      </c>
    </row>
    <row r="5508" spans="1:3" x14ac:dyDescent="0.25">
      <c r="A5508" s="321">
        <v>4451607</v>
      </c>
      <c r="B5508" s="320" t="s">
        <v>7023</v>
      </c>
      <c r="C5508" s="321">
        <v>4451607</v>
      </c>
    </row>
    <row r="5509" spans="1:3" x14ac:dyDescent="0.25">
      <c r="A5509" s="321">
        <v>4451608</v>
      </c>
      <c r="B5509" s="320" t="s">
        <v>7024</v>
      </c>
      <c r="C5509" s="321">
        <v>4451608</v>
      </c>
    </row>
    <row r="5510" spans="1:3" ht="22.5" x14ac:dyDescent="0.25">
      <c r="A5510" s="321">
        <v>4451609</v>
      </c>
      <c r="B5510" s="320" t="s">
        <v>7025</v>
      </c>
      <c r="C5510" s="321">
        <v>4451609</v>
      </c>
    </row>
    <row r="5511" spans="1:3" ht="22.5" x14ac:dyDescent="0.25">
      <c r="A5511" s="321">
        <v>4451610</v>
      </c>
      <c r="B5511" s="320" t="s">
        <v>7026</v>
      </c>
      <c r="C5511" s="321">
        <v>4451610</v>
      </c>
    </row>
    <row r="5512" spans="1:3" x14ac:dyDescent="0.25">
      <c r="A5512" s="321">
        <v>4451611</v>
      </c>
      <c r="B5512" s="320" t="s">
        <v>7027</v>
      </c>
      <c r="C5512" s="321">
        <v>4451611</v>
      </c>
    </row>
    <row r="5513" spans="1:3" ht="22.5" x14ac:dyDescent="0.25">
      <c r="A5513" s="321">
        <v>4451612</v>
      </c>
      <c r="B5513" s="320" t="s">
        <v>7028</v>
      </c>
      <c r="C5513" s="321">
        <v>4451612</v>
      </c>
    </row>
    <row r="5514" spans="1:3" ht="22.5" x14ac:dyDescent="0.25">
      <c r="A5514" s="321">
        <v>4451613</v>
      </c>
      <c r="B5514" s="320" t="s">
        <v>7029</v>
      </c>
      <c r="C5514" s="321">
        <v>4451613</v>
      </c>
    </row>
    <row r="5515" spans="1:3" ht="22.5" x14ac:dyDescent="0.25">
      <c r="A5515" s="321">
        <v>4451614</v>
      </c>
      <c r="B5515" s="320" t="s">
        <v>7030</v>
      </c>
      <c r="C5515" s="321">
        <v>4451614</v>
      </c>
    </row>
    <row r="5516" spans="1:3" ht="22.5" x14ac:dyDescent="0.25">
      <c r="A5516" s="321">
        <v>4451615</v>
      </c>
      <c r="B5516" s="320" t="s">
        <v>7031</v>
      </c>
      <c r="C5516" s="321">
        <v>4451615</v>
      </c>
    </row>
    <row r="5517" spans="1:3" x14ac:dyDescent="0.25">
      <c r="A5517" s="321">
        <v>4451616</v>
      </c>
      <c r="B5517" s="320" t="s">
        <v>7032</v>
      </c>
      <c r="C5517" s="321">
        <v>4451616</v>
      </c>
    </row>
    <row r="5518" spans="1:3" x14ac:dyDescent="0.25">
      <c r="A5518" s="321">
        <v>4451617</v>
      </c>
      <c r="B5518" s="320" t="s">
        <v>7033</v>
      </c>
      <c r="C5518" s="321">
        <v>4451617</v>
      </c>
    </row>
    <row r="5519" spans="1:3" ht="22.5" x14ac:dyDescent="0.25">
      <c r="A5519" s="321">
        <v>4451618</v>
      </c>
      <c r="B5519" s="320" t="s">
        <v>7034</v>
      </c>
      <c r="C5519" s="321">
        <v>4451618</v>
      </c>
    </row>
    <row r="5520" spans="1:3" x14ac:dyDescent="0.25">
      <c r="A5520" s="321">
        <v>4451619</v>
      </c>
      <c r="B5520" s="320" t="s">
        <v>7035</v>
      </c>
      <c r="C5520" s="321">
        <v>4451619</v>
      </c>
    </row>
    <row r="5521" spans="1:3" x14ac:dyDescent="0.25">
      <c r="A5521" s="321">
        <v>4451620</v>
      </c>
      <c r="B5521" s="320" t="s">
        <v>7036</v>
      </c>
      <c r="C5521" s="321">
        <v>4451620</v>
      </c>
    </row>
    <row r="5522" spans="1:3" x14ac:dyDescent="0.25">
      <c r="A5522" s="321">
        <v>4451621</v>
      </c>
      <c r="B5522" s="320" t="s">
        <v>7037</v>
      </c>
      <c r="C5522" s="321">
        <v>4451621</v>
      </c>
    </row>
    <row r="5523" spans="1:3" ht="22.5" x14ac:dyDescent="0.25">
      <c r="A5523" s="321">
        <v>4451698</v>
      </c>
      <c r="B5523" s="320" t="s">
        <v>7038</v>
      </c>
      <c r="C5523" s="321">
        <v>4451698</v>
      </c>
    </row>
    <row r="5524" spans="1:3" x14ac:dyDescent="0.25">
      <c r="A5524" s="321">
        <v>4451699</v>
      </c>
      <c r="B5524" s="320" t="s">
        <v>7039</v>
      </c>
      <c r="C5524" s="321">
        <v>4451699</v>
      </c>
    </row>
    <row r="5525" spans="1:3" x14ac:dyDescent="0.25">
      <c r="A5525" s="321">
        <v>4451701</v>
      </c>
      <c r="B5525" s="320" t="s">
        <v>7040</v>
      </c>
      <c r="C5525" s="321">
        <v>4451701</v>
      </c>
    </row>
    <row r="5526" spans="1:3" x14ac:dyDescent="0.25">
      <c r="A5526" s="321">
        <v>4451702</v>
      </c>
      <c r="B5526" s="320" t="s">
        <v>7041</v>
      </c>
      <c r="C5526" s="321">
        <v>4451702</v>
      </c>
    </row>
    <row r="5527" spans="1:3" x14ac:dyDescent="0.25">
      <c r="A5527" s="321">
        <v>4451801</v>
      </c>
      <c r="B5527" s="320" t="s">
        <v>7042</v>
      </c>
      <c r="C5527" s="321">
        <v>4451801</v>
      </c>
    </row>
    <row r="5528" spans="1:3" ht="22.5" x14ac:dyDescent="0.25">
      <c r="A5528" s="321">
        <v>4451802</v>
      </c>
      <c r="B5528" s="320" t="s">
        <v>7043</v>
      </c>
      <c r="C5528" s="321">
        <v>4451802</v>
      </c>
    </row>
    <row r="5529" spans="1:3" x14ac:dyDescent="0.25">
      <c r="A5529" s="321">
        <v>4451803</v>
      </c>
      <c r="B5529" s="320" t="s">
        <v>7044</v>
      </c>
      <c r="C5529" s="321">
        <v>4451803</v>
      </c>
    </row>
    <row r="5530" spans="1:3" x14ac:dyDescent="0.25">
      <c r="A5530" s="321">
        <v>4451804</v>
      </c>
      <c r="B5530" s="320" t="s">
        <v>7045</v>
      </c>
      <c r="C5530" s="321">
        <v>4451804</v>
      </c>
    </row>
    <row r="5531" spans="1:3" x14ac:dyDescent="0.25">
      <c r="A5531" s="321">
        <v>4451805</v>
      </c>
      <c r="B5531" s="320" t="s">
        <v>7046</v>
      </c>
      <c r="C5531" s="321">
        <v>4451805</v>
      </c>
    </row>
    <row r="5532" spans="1:3" ht="22.5" x14ac:dyDescent="0.25">
      <c r="A5532" s="321">
        <v>4452201</v>
      </c>
      <c r="B5532" s="320" t="s">
        <v>7047</v>
      </c>
      <c r="C5532" s="321">
        <v>4452201</v>
      </c>
    </row>
    <row r="5533" spans="1:3" ht="22.5" x14ac:dyDescent="0.25">
      <c r="A5533" s="321">
        <v>4452202</v>
      </c>
      <c r="B5533" s="320" t="s">
        <v>7048</v>
      </c>
      <c r="C5533" s="321">
        <v>4452202</v>
      </c>
    </row>
    <row r="5534" spans="1:3" ht="22.5" x14ac:dyDescent="0.25">
      <c r="A5534" s="321">
        <v>4452203</v>
      </c>
      <c r="B5534" s="320" t="s">
        <v>7049</v>
      </c>
      <c r="C5534" s="321">
        <v>4452203</v>
      </c>
    </row>
    <row r="5535" spans="1:3" ht="22.5" x14ac:dyDescent="0.25">
      <c r="A5535" s="321">
        <v>4452204</v>
      </c>
      <c r="B5535" s="320" t="s">
        <v>7050</v>
      </c>
      <c r="C5535" s="321">
        <v>4452204</v>
      </c>
    </row>
    <row r="5536" spans="1:3" x14ac:dyDescent="0.25">
      <c r="A5536" s="321">
        <v>4452205</v>
      </c>
      <c r="B5536" s="320" t="s">
        <v>7051</v>
      </c>
      <c r="C5536" s="321">
        <v>4452205</v>
      </c>
    </row>
    <row r="5537" spans="1:3" ht="22.5" x14ac:dyDescent="0.25">
      <c r="A5537" s="321">
        <v>4452206</v>
      </c>
      <c r="B5537" s="320" t="s">
        <v>7052</v>
      </c>
      <c r="C5537" s="321">
        <v>4452206</v>
      </c>
    </row>
    <row r="5538" spans="1:3" ht="22.5" x14ac:dyDescent="0.25">
      <c r="A5538" s="321">
        <v>4452207</v>
      </c>
      <c r="B5538" s="320" t="s">
        <v>7053</v>
      </c>
      <c r="C5538" s="321">
        <v>4452207</v>
      </c>
    </row>
    <row r="5539" spans="1:3" ht="22.5" x14ac:dyDescent="0.25">
      <c r="A5539" s="321">
        <v>4452208</v>
      </c>
      <c r="B5539" s="320" t="s">
        <v>7054</v>
      </c>
      <c r="C5539" s="321">
        <v>4452208</v>
      </c>
    </row>
    <row r="5540" spans="1:3" ht="22.5" x14ac:dyDescent="0.25">
      <c r="A5540" s="321">
        <v>4452209</v>
      </c>
      <c r="B5540" s="320" t="s">
        <v>7055</v>
      </c>
      <c r="C5540" s="321">
        <v>4452209</v>
      </c>
    </row>
    <row r="5541" spans="1:3" ht="22.5" x14ac:dyDescent="0.25">
      <c r="A5541" s="321">
        <v>4452210</v>
      </c>
      <c r="B5541" s="320" t="s">
        <v>7056</v>
      </c>
      <c r="C5541" s="321">
        <v>4452210</v>
      </c>
    </row>
    <row r="5542" spans="1:3" ht="22.5" x14ac:dyDescent="0.25">
      <c r="A5542" s="321">
        <v>4452211</v>
      </c>
      <c r="B5542" s="320" t="s">
        <v>7057</v>
      </c>
      <c r="C5542" s="321">
        <v>4452211</v>
      </c>
    </row>
    <row r="5543" spans="1:3" ht="22.5" x14ac:dyDescent="0.25">
      <c r="A5543" s="321">
        <v>4452212</v>
      </c>
      <c r="B5543" s="320" t="s">
        <v>7058</v>
      </c>
      <c r="C5543" s="321">
        <v>4452212</v>
      </c>
    </row>
    <row r="5544" spans="1:3" ht="22.5" x14ac:dyDescent="0.25">
      <c r="A5544" s="321">
        <v>4452213</v>
      </c>
      <c r="B5544" s="320" t="s">
        <v>7059</v>
      </c>
      <c r="C5544" s="321">
        <v>4452213</v>
      </c>
    </row>
    <row r="5545" spans="1:3" ht="22.5" x14ac:dyDescent="0.25">
      <c r="A5545" s="321">
        <v>4452214</v>
      </c>
      <c r="B5545" s="320" t="s">
        <v>7060</v>
      </c>
      <c r="C5545" s="321">
        <v>4452214</v>
      </c>
    </row>
    <row r="5546" spans="1:3" ht="22.5" x14ac:dyDescent="0.25">
      <c r="A5546" s="321">
        <v>4452299</v>
      </c>
      <c r="B5546" s="320" t="s">
        <v>7061</v>
      </c>
      <c r="C5546" s="321">
        <v>4452299</v>
      </c>
    </row>
    <row r="5547" spans="1:3" ht="22.5" x14ac:dyDescent="0.25">
      <c r="A5547" s="321">
        <v>4452301</v>
      </c>
      <c r="B5547" s="320" t="s">
        <v>7062</v>
      </c>
      <c r="C5547" s="321">
        <v>4452301</v>
      </c>
    </row>
    <row r="5548" spans="1:3" x14ac:dyDescent="0.25">
      <c r="A5548" s="321">
        <v>4461101</v>
      </c>
      <c r="B5548" s="320" t="s">
        <v>7063</v>
      </c>
      <c r="C5548" s="321">
        <v>4461101</v>
      </c>
    </row>
    <row r="5549" spans="1:3" ht="22.5" x14ac:dyDescent="0.25">
      <c r="A5549" s="321">
        <v>4461102</v>
      </c>
      <c r="B5549" s="320" t="s">
        <v>7064</v>
      </c>
      <c r="C5549" s="321">
        <v>4461102</v>
      </c>
    </row>
    <row r="5550" spans="1:3" x14ac:dyDescent="0.25">
      <c r="A5550" s="321">
        <v>4461103</v>
      </c>
      <c r="B5550" s="320" t="s">
        <v>7065</v>
      </c>
      <c r="C5550" s="321">
        <v>4461103</v>
      </c>
    </row>
    <row r="5551" spans="1:3" x14ac:dyDescent="0.25">
      <c r="A5551" s="321">
        <v>4461104</v>
      </c>
      <c r="B5551" s="320" t="s">
        <v>7066</v>
      </c>
      <c r="C5551" s="321">
        <v>4461104</v>
      </c>
    </row>
    <row r="5552" spans="1:3" x14ac:dyDescent="0.25">
      <c r="A5552" s="321">
        <v>4461105</v>
      </c>
      <c r="B5552" s="320" t="s">
        <v>7067</v>
      </c>
      <c r="C5552" s="321">
        <v>4461105</v>
      </c>
    </row>
    <row r="5553" spans="1:3" ht="22.5" x14ac:dyDescent="0.25">
      <c r="A5553" s="321">
        <v>4461106</v>
      </c>
      <c r="B5553" s="320" t="s">
        <v>7068</v>
      </c>
      <c r="C5553" s="321">
        <v>4461106</v>
      </c>
    </row>
    <row r="5554" spans="1:3" ht="22.5" x14ac:dyDescent="0.25">
      <c r="A5554" s="321">
        <v>4461201</v>
      </c>
      <c r="B5554" s="320" t="s">
        <v>7069</v>
      </c>
      <c r="C5554" s="321">
        <v>4461201</v>
      </c>
    </row>
    <row r="5555" spans="1:3" x14ac:dyDescent="0.25">
      <c r="A5555" s="321">
        <v>4461202</v>
      </c>
      <c r="B5555" s="320" t="s">
        <v>7070</v>
      </c>
      <c r="C5555" s="321">
        <v>4461202</v>
      </c>
    </row>
    <row r="5556" spans="1:3" x14ac:dyDescent="0.25">
      <c r="A5556" s="321">
        <v>4461301</v>
      </c>
      <c r="B5556" s="320" t="s">
        <v>7071</v>
      </c>
      <c r="C5556" s="321">
        <v>4461301</v>
      </c>
    </row>
    <row r="5557" spans="1:3" x14ac:dyDescent="0.25">
      <c r="A5557" s="321">
        <v>4461302</v>
      </c>
      <c r="B5557" s="320" t="s">
        <v>7072</v>
      </c>
      <c r="C5557" s="321">
        <v>4461302</v>
      </c>
    </row>
    <row r="5558" spans="1:3" x14ac:dyDescent="0.25">
      <c r="A5558" s="321">
        <v>4461303</v>
      </c>
      <c r="B5558" s="320" t="s">
        <v>7073</v>
      </c>
      <c r="C5558" s="321">
        <v>4461303</v>
      </c>
    </row>
    <row r="5559" spans="1:3" x14ac:dyDescent="0.25">
      <c r="A5559" s="321">
        <v>4461304</v>
      </c>
      <c r="B5559" s="320" t="s">
        <v>7074</v>
      </c>
      <c r="C5559" s="321">
        <v>4461304</v>
      </c>
    </row>
    <row r="5560" spans="1:3" x14ac:dyDescent="0.25">
      <c r="A5560" s="321">
        <v>4461305</v>
      </c>
      <c r="B5560" s="320" t="s">
        <v>7075</v>
      </c>
      <c r="C5560" s="321">
        <v>4461305</v>
      </c>
    </row>
    <row r="5561" spans="1:3" ht="45" x14ac:dyDescent="0.25">
      <c r="A5561" s="321">
        <v>44614</v>
      </c>
      <c r="B5561" s="320" t="s">
        <v>7076</v>
      </c>
      <c r="C5561" s="321">
        <v>44614</v>
      </c>
    </row>
    <row r="5562" spans="1:3" x14ac:dyDescent="0.25">
      <c r="A5562" s="321">
        <v>4462101</v>
      </c>
      <c r="B5562" s="320" t="s">
        <v>7077</v>
      </c>
      <c r="C5562" s="321">
        <v>4462101</v>
      </c>
    </row>
    <row r="5563" spans="1:3" x14ac:dyDescent="0.25">
      <c r="A5563" s="321">
        <v>4462201</v>
      </c>
      <c r="B5563" s="320" t="s">
        <v>7078</v>
      </c>
      <c r="C5563" s="321">
        <v>4462201</v>
      </c>
    </row>
    <row r="5564" spans="1:3" x14ac:dyDescent="0.25">
      <c r="A5564" s="321">
        <v>4462202</v>
      </c>
      <c r="B5564" s="320" t="s">
        <v>7079</v>
      </c>
      <c r="C5564" s="321">
        <v>4462202</v>
      </c>
    </row>
    <row r="5565" spans="1:3" x14ac:dyDescent="0.25">
      <c r="A5565" s="321">
        <v>4462203</v>
      </c>
      <c r="B5565" s="320" t="s">
        <v>7080</v>
      </c>
      <c r="C5565" s="321">
        <v>4462203</v>
      </c>
    </row>
    <row r="5566" spans="1:3" x14ac:dyDescent="0.25">
      <c r="A5566" s="321">
        <v>4462901</v>
      </c>
      <c r="B5566" s="320" t="s">
        <v>7081</v>
      </c>
      <c r="C5566" s="321">
        <v>4462901</v>
      </c>
    </row>
    <row r="5567" spans="1:3" ht="22.5" x14ac:dyDescent="0.25">
      <c r="A5567" s="321">
        <v>4462902</v>
      </c>
      <c r="B5567" s="320" t="s">
        <v>7082</v>
      </c>
      <c r="C5567" s="321">
        <v>4462902</v>
      </c>
    </row>
    <row r="5568" spans="1:3" x14ac:dyDescent="0.25">
      <c r="A5568" s="321">
        <v>4462999</v>
      </c>
      <c r="B5568" s="320" t="s">
        <v>7083</v>
      </c>
      <c r="C5568" s="321">
        <v>4462999</v>
      </c>
    </row>
    <row r="5569" spans="1:3" x14ac:dyDescent="0.25">
      <c r="A5569" s="321">
        <v>4463001</v>
      </c>
      <c r="B5569" s="320" t="s">
        <v>7084</v>
      </c>
      <c r="C5569" s="321">
        <v>4463001</v>
      </c>
    </row>
    <row r="5570" spans="1:3" x14ac:dyDescent="0.25">
      <c r="A5570" s="321">
        <v>4463002</v>
      </c>
      <c r="B5570" s="320" t="s">
        <v>7085</v>
      </c>
      <c r="C5570" s="321">
        <v>4463002</v>
      </c>
    </row>
    <row r="5571" spans="1:3" ht="22.5" x14ac:dyDescent="0.25">
      <c r="A5571" s="321">
        <v>4463003</v>
      </c>
      <c r="B5571" s="320" t="s">
        <v>7086</v>
      </c>
      <c r="C5571" s="321">
        <v>4463003</v>
      </c>
    </row>
    <row r="5572" spans="1:3" x14ac:dyDescent="0.25">
      <c r="A5572" s="321">
        <v>4464001</v>
      </c>
      <c r="B5572" s="320" t="s">
        <v>7087</v>
      </c>
      <c r="C5572" s="321">
        <v>4464001</v>
      </c>
    </row>
    <row r="5573" spans="1:3" x14ac:dyDescent="0.25">
      <c r="A5573" s="321">
        <v>4464002</v>
      </c>
      <c r="B5573" s="320" t="s">
        <v>7088</v>
      </c>
      <c r="C5573" s="321">
        <v>4464002</v>
      </c>
    </row>
    <row r="5574" spans="1:3" x14ac:dyDescent="0.25">
      <c r="A5574" s="321">
        <v>4464003</v>
      </c>
      <c r="B5574" s="320" t="s">
        <v>7089</v>
      </c>
      <c r="C5574" s="321">
        <v>4464003</v>
      </c>
    </row>
    <row r="5575" spans="1:3" ht="22.5" x14ac:dyDescent="0.25">
      <c r="A5575" s="321">
        <v>4464004</v>
      </c>
      <c r="B5575" s="320" t="s">
        <v>7090</v>
      </c>
      <c r="C5575" s="321">
        <v>4464004</v>
      </c>
    </row>
    <row r="5576" spans="1:3" x14ac:dyDescent="0.25">
      <c r="A5576" s="321">
        <v>4464005</v>
      </c>
      <c r="B5576" s="320" t="s">
        <v>7091</v>
      </c>
      <c r="C5576" s="321">
        <v>4464005</v>
      </c>
    </row>
    <row r="5577" spans="1:3" x14ac:dyDescent="0.25">
      <c r="A5577" s="321">
        <v>4464006</v>
      </c>
      <c r="B5577" s="320" t="s">
        <v>7092</v>
      </c>
      <c r="C5577" s="321">
        <v>4464006</v>
      </c>
    </row>
    <row r="5578" spans="1:3" x14ac:dyDescent="0.25">
      <c r="A5578" s="321">
        <v>4464007</v>
      </c>
      <c r="B5578" s="320" t="s">
        <v>7093</v>
      </c>
      <c r="C5578" s="321">
        <v>4464007</v>
      </c>
    </row>
    <row r="5579" spans="1:3" ht="22.5" x14ac:dyDescent="0.25">
      <c r="A5579" s="321">
        <v>44710</v>
      </c>
      <c r="B5579" s="320" t="s">
        <v>7094</v>
      </c>
      <c r="C5579" s="321">
        <v>44710</v>
      </c>
    </row>
    <row r="5580" spans="1:3" x14ac:dyDescent="0.25">
      <c r="A5580" s="321">
        <v>4472001</v>
      </c>
      <c r="B5580" s="320" t="s">
        <v>7095</v>
      </c>
      <c r="C5580" s="321">
        <v>4472001</v>
      </c>
    </row>
    <row r="5581" spans="1:3" x14ac:dyDescent="0.25">
      <c r="A5581" s="321">
        <v>4472002</v>
      </c>
      <c r="B5581" s="320" t="s">
        <v>7096</v>
      </c>
      <c r="C5581" s="321">
        <v>4472002</v>
      </c>
    </row>
    <row r="5582" spans="1:3" x14ac:dyDescent="0.25">
      <c r="A5582" s="321">
        <v>4472003</v>
      </c>
      <c r="B5582" s="320" t="s">
        <v>7097</v>
      </c>
      <c r="C5582" s="321">
        <v>4472003</v>
      </c>
    </row>
    <row r="5583" spans="1:3" x14ac:dyDescent="0.25">
      <c r="A5583" s="321">
        <v>4472004</v>
      </c>
      <c r="B5583" s="320" t="s">
        <v>7098</v>
      </c>
      <c r="C5583" s="321">
        <v>4472004</v>
      </c>
    </row>
    <row r="5584" spans="1:3" x14ac:dyDescent="0.25">
      <c r="A5584" s="321">
        <v>4473001</v>
      </c>
      <c r="B5584" s="320" t="s">
        <v>7099</v>
      </c>
      <c r="C5584" s="321">
        <v>4473001</v>
      </c>
    </row>
    <row r="5585" spans="1:3" x14ac:dyDescent="0.25">
      <c r="A5585" s="321">
        <v>4473002</v>
      </c>
      <c r="B5585" s="320" t="s">
        <v>7100</v>
      </c>
      <c r="C5585" s="321">
        <v>4473002</v>
      </c>
    </row>
    <row r="5586" spans="1:3" x14ac:dyDescent="0.25">
      <c r="A5586" s="321">
        <v>4474001</v>
      </c>
      <c r="B5586" s="320" t="s">
        <v>7101</v>
      </c>
      <c r="C5586" s="321">
        <v>4474001</v>
      </c>
    </row>
    <row r="5587" spans="1:3" x14ac:dyDescent="0.25">
      <c r="A5587" s="321">
        <v>4474002</v>
      </c>
      <c r="B5587" s="320" t="s">
        <v>7102</v>
      </c>
      <c r="C5587" s="321">
        <v>4474002</v>
      </c>
    </row>
    <row r="5588" spans="1:3" x14ac:dyDescent="0.25">
      <c r="A5588" s="321">
        <v>4474003</v>
      </c>
      <c r="B5588" s="320" t="s">
        <v>7103</v>
      </c>
      <c r="C5588" s="321">
        <v>4474003</v>
      </c>
    </row>
    <row r="5589" spans="1:3" x14ac:dyDescent="0.25">
      <c r="A5589" s="321">
        <v>4474004</v>
      </c>
      <c r="B5589" s="320" t="s">
        <v>7104</v>
      </c>
      <c r="C5589" s="321">
        <v>4474004</v>
      </c>
    </row>
    <row r="5590" spans="1:3" x14ac:dyDescent="0.25">
      <c r="A5590" s="321">
        <v>4474005</v>
      </c>
      <c r="B5590" s="320" t="s">
        <v>7105</v>
      </c>
      <c r="C5590" s="321">
        <v>4474005</v>
      </c>
    </row>
    <row r="5591" spans="1:3" x14ac:dyDescent="0.25">
      <c r="A5591" s="321">
        <v>4474006</v>
      </c>
      <c r="B5591" s="320" t="s">
        <v>7106</v>
      </c>
      <c r="C5591" s="321">
        <v>4474006</v>
      </c>
    </row>
    <row r="5592" spans="1:3" x14ac:dyDescent="0.25">
      <c r="A5592" s="321">
        <v>4474007</v>
      </c>
      <c r="B5592" s="320" t="s">
        <v>7107</v>
      </c>
      <c r="C5592" s="321">
        <v>4474007</v>
      </c>
    </row>
    <row r="5593" spans="1:3" x14ac:dyDescent="0.25">
      <c r="A5593" s="321">
        <v>4474008</v>
      </c>
      <c r="B5593" s="320" t="s">
        <v>7108</v>
      </c>
      <c r="C5593" s="321">
        <v>4474008</v>
      </c>
    </row>
    <row r="5594" spans="1:3" x14ac:dyDescent="0.25">
      <c r="A5594" s="321">
        <v>4474009</v>
      </c>
      <c r="B5594" s="320" t="s">
        <v>7109</v>
      </c>
      <c r="C5594" s="321">
        <v>4474009</v>
      </c>
    </row>
    <row r="5595" spans="1:3" x14ac:dyDescent="0.25">
      <c r="A5595" s="321">
        <v>4474010</v>
      </c>
      <c r="B5595" s="320" t="s">
        <v>7110</v>
      </c>
      <c r="C5595" s="321">
        <v>4474010</v>
      </c>
    </row>
    <row r="5596" spans="1:3" x14ac:dyDescent="0.25">
      <c r="A5596" s="321">
        <v>4474011</v>
      </c>
      <c r="B5596" s="320" t="s">
        <v>7111</v>
      </c>
      <c r="C5596" s="321">
        <v>4474011</v>
      </c>
    </row>
    <row r="5597" spans="1:3" x14ac:dyDescent="0.25">
      <c r="A5597" s="321">
        <v>4474012</v>
      </c>
      <c r="B5597" s="320" t="s">
        <v>7112</v>
      </c>
      <c r="C5597" s="321">
        <v>4474012</v>
      </c>
    </row>
    <row r="5598" spans="1:3" x14ac:dyDescent="0.25">
      <c r="A5598" s="321">
        <v>4474013</v>
      </c>
      <c r="B5598" s="320" t="s">
        <v>7113</v>
      </c>
      <c r="C5598" s="321">
        <v>4474013</v>
      </c>
    </row>
    <row r="5599" spans="1:3" ht="22.5" x14ac:dyDescent="0.25">
      <c r="A5599" s="321">
        <v>44750</v>
      </c>
      <c r="B5599" s="320" t="s">
        <v>7114</v>
      </c>
      <c r="C5599" s="321">
        <v>44750</v>
      </c>
    </row>
    <row r="5600" spans="1:3" x14ac:dyDescent="0.25">
      <c r="A5600" s="321">
        <v>4476001</v>
      </c>
      <c r="B5600" s="320" t="s">
        <v>7115</v>
      </c>
      <c r="C5600" s="321">
        <v>4476001</v>
      </c>
    </row>
    <row r="5601" spans="1:3" x14ac:dyDescent="0.25">
      <c r="A5601" s="321">
        <v>4476002</v>
      </c>
      <c r="B5601" s="320" t="s">
        <v>7116</v>
      </c>
      <c r="C5601" s="321">
        <v>4476002</v>
      </c>
    </row>
    <row r="5602" spans="1:3" x14ac:dyDescent="0.25">
      <c r="A5602" s="321">
        <v>4476003</v>
      </c>
      <c r="B5602" s="320" t="s">
        <v>7117</v>
      </c>
      <c r="C5602" s="321">
        <v>4476003</v>
      </c>
    </row>
    <row r="5603" spans="1:3" x14ac:dyDescent="0.25">
      <c r="A5603" s="321">
        <v>4476004</v>
      </c>
      <c r="B5603" s="320" t="s">
        <v>7118</v>
      </c>
      <c r="C5603" s="321">
        <v>4476004</v>
      </c>
    </row>
    <row r="5604" spans="1:3" x14ac:dyDescent="0.25">
      <c r="A5604" s="321">
        <v>4481101</v>
      </c>
      <c r="B5604" s="320" t="s">
        <v>7119</v>
      </c>
      <c r="C5604" s="321">
        <v>4481101</v>
      </c>
    </row>
    <row r="5605" spans="1:3" x14ac:dyDescent="0.25">
      <c r="A5605" s="321">
        <v>4481201</v>
      </c>
      <c r="B5605" s="320" t="s">
        <v>7120</v>
      </c>
      <c r="C5605" s="321">
        <v>4481201</v>
      </c>
    </row>
    <row r="5606" spans="1:3" x14ac:dyDescent="0.25">
      <c r="A5606" s="321">
        <v>4481202</v>
      </c>
      <c r="B5606" s="320" t="s">
        <v>7121</v>
      </c>
      <c r="C5606" s="321">
        <v>4481202</v>
      </c>
    </row>
    <row r="5607" spans="1:3" x14ac:dyDescent="0.25">
      <c r="A5607" s="321">
        <v>44813</v>
      </c>
      <c r="B5607" s="320" t="s">
        <v>7122</v>
      </c>
      <c r="C5607" s="321">
        <v>44813</v>
      </c>
    </row>
    <row r="5608" spans="1:3" x14ac:dyDescent="0.25">
      <c r="A5608" s="321">
        <v>4481401</v>
      </c>
      <c r="B5608" s="320" t="s">
        <v>7123</v>
      </c>
      <c r="C5608" s="321">
        <v>4481401</v>
      </c>
    </row>
    <row r="5609" spans="1:3" x14ac:dyDescent="0.25">
      <c r="A5609" s="321">
        <v>4481501</v>
      </c>
      <c r="B5609" s="320" t="s">
        <v>7124</v>
      </c>
      <c r="C5609" s="321">
        <v>4481501</v>
      </c>
    </row>
    <row r="5610" spans="1:3" x14ac:dyDescent="0.25">
      <c r="A5610" s="321">
        <v>4481502</v>
      </c>
      <c r="B5610" s="320" t="s">
        <v>7125</v>
      </c>
      <c r="C5610" s="321">
        <v>4481502</v>
      </c>
    </row>
    <row r="5611" spans="1:3" x14ac:dyDescent="0.25">
      <c r="A5611" s="321">
        <v>4481601</v>
      </c>
      <c r="B5611" s="320" t="s">
        <v>7126</v>
      </c>
      <c r="C5611" s="321">
        <v>4481601</v>
      </c>
    </row>
    <row r="5612" spans="1:3" x14ac:dyDescent="0.25">
      <c r="A5612" s="321">
        <v>4481602</v>
      </c>
      <c r="B5612" s="320" t="s">
        <v>7127</v>
      </c>
      <c r="C5612" s="321">
        <v>4481602</v>
      </c>
    </row>
    <row r="5613" spans="1:3" x14ac:dyDescent="0.25">
      <c r="A5613" s="321">
        <v>4481603</v>
      </c>
      <c r="B5613" s="320" t="s">
        <v>7128</v>
      </c>
      <c r="C5613" s="321">
        <v>4481603</v>
      </c>
    </row>
    <row r="5614" spans="1:3" x14ac:dyDescent="0.25">
      <c r="A5614" s="321">
        <v>4481604</v>
      </c>
      <c r="B5614" s="320" t="s">
        <v>7129</v>
      </c>
      <c r="C5614" s="321">
        <v>4481604</v>
      </c>
    </row>
    <row r="5615" spans="1:3" x14ac:dyDescent="0.25">
      <c r="A5615" s="321">
        <v>4481605</v>
      </c>
      <c r="B5615" s="320" t="s">
        <v>7130</v>
      </c>
      <c r="C5615" s="321">
        <v>4481605</v>
      </c>
    </row>
    <row r="5616" spans="1:3" x14ac:dyDescent="0.25">
      <c r="A5616" s="321">
        <v>4481606</v>
      </c>
      <c r="B5616" s="320" t="s">
        <v>7131</v>
      </c>
      <c r="C5616" s="321">
        <v>4481606</v>
      </c>
    </row>
    <row r="5617" spans="1:3" x14ac:dyDescent="0.25">
      <c r="A5617" s="321">
        <v>4481607</v>
      </c>
      <c r="B5617" s="320" t="s">
        <v>7132</v>
      </c>
      <c r="C5617" s="321">
        <v>4481607</v>
      </c>
    </row>
    <row r="5618" spans="1:3" x14ac:dyDescent="0.25">
      <c r="A5618" s="321">
        <v>4481608</v>
      </c>
      <c r="B5618" s="320" t="s">
        <v>7133</v>
      </c>
      <c r="C5618" s="321">
        <v>4481608</v>
      </c>
    </row>
    <row r="5619" spans="1:3" x14ac:dyDescent="0.25">
      <c r="A5619" s="321">
        <v>4481609</v>
      </c>
      <c r="B5619" s="320" t="s">
        <v>7134</v>
      </c>
      <c r="C5619" s="321">
        <v>4481609</v>
      </c>
    </row>
    <row r="5620" spans="1:3" x14ac:dyDescent="0.25">
      <c r="A5620" s="321">
        <v>4481610</v>
      </c>
      <c r="B5620" s="320" t="s">
        <v>7135</v>
      </c>
      <c r="C5620" s="321">
        <v>4481610</v>
      </c>
    </row>
    <row r="5621" spans="1:3" x14ac:dyDescent="0.25">
      <c r="A5621" s="321">
        <v>4481611</v>
      </c>
      <c r="B5621" s="320" t="s">
        <v>7136</v>
      </c>
      <c r="C5621" s="321">
        <v>4481611</v>
      </c>
    </row>
    <row r="5622" spans="1:3" x14ac:dyDescent="0.25">
      <c r="A5622" s="321">
        <v>4481612</v>
      </c>
      <c r="B5622" s="320" t="s">
        <v>7137</v>
      </c>
      <c r="C5622" s="321">
        <v>4481612</v>
      </c>
    </row>
    <row r="5623" spans="1:3" x14ac:dyDescent="0.25">
      <c r="A5623" s="321">
        <v>4481613</v>
      </c>
      <c r="B5623" s="320" t="s">
        <v>7138</v>
      </c>
      <c r="C5623" s="321">
        <v>4481613</v>
      </c>
    </row>
    <row r="5624" spans="1:3" x14ac:dyDescent="0.25">
      <c r="A5624" s="321">
        <v>4481614</v>
      </c>
      <c r="B5624" s="320" t="s">
        <v>7139</v>
      </c>
      <c r="C5624" s="321">
        <v>4481614</v>
      </c>
    </row>
    <row r="5625" spans="1:3" x14ac:dyDescent="0.25">
      <c r="A5625" s="321">
        <v>4481615</v>
      </c>
      <c r="B5625" s="320" t="s">
        <v>7140</v>
      </c>
      <c r="C5625" s="321">
        <v>4481615</v>
      </c>
    </row>
    <row r="5626" spans="1:3" x14ac:dyDescent="0.25">
      <c r="A5626" s="321">
        <v>4481616</v>
      </c>
      <c r="B5626" s="320" t="s">
        <v>7141</v>
      </c>
      <c r="C5626" s="321">
        <v>4481616</v>
      </c>
    </row>
    <row r="5627" spans="1:3" x14ac:dyDescent="0.25">
      <c r="A5627" s="321">
        <v>4481698</v>
      </c>
      <c r="B5627" s="320" t="s">
        <v>7142</v>
      </c>
      <c r="C5627" s="321">
        <v>4481698</v>
      </c>
    </row>
    <row r="5628" spans="1:3" ht="22.5" x14ac:dyDescent="0.25">
      <c r="A5628" s="321">
        <v>4481699</v>
      </c>
      <c r="B5628" s="320" t="s">
        <v>7143</v>
      </c>
      <c r="C5628" s="321">
        <v>4481699</v>
      </c>
    </row>
    <row r="5629" spans="1:3" x14ac:dyDescent="0.25">
      <c r="A5629" s="321">
        <v>4481701</v>
      </c>
      <c r="B5629" s="320" t="s">
        <v>7144</v>
      </c>
      <c r="C5629" s="321">
        <v>4481701</v>
      </c>
    </row>
    <row r="5630" spans="1:3" x14ac:dyDescent="0.25">
      <c r="A5630" s="321">
        <v>4481702</v>
      </c>
      <c r="B5630" s="320" t="s">
        <v>7145</v>
      </c>
      <c r="C5630" s="321">
        <v>4481702</v>
      </c>
    </row>
    <row r="5631" spans="1:3" x14ac:dyDescent="0.25">
      <c r="A5631" s="321">
        <v>4481703</v>
      </c>
      <c r="B5631" s="320" t="s">
        <v>7146</v>
      </c>
      <c r="C5631" s="321">
        <v>4481703</v>
      </c>
    </row>
    <row r="5632" spans="1:3" x14ac:dyDescent="0.25">
      <c r="A5632" s="321">
        <v>4481704</v>
      </c>
      <c r="B5632" s="320" t="s">
        <v>7147</v>
      </c>
      <c r="C5632" s="321">
        <v>4481704</v>
      </c>
    </row>
    <row r="5633" spans="1:3" x14ac:dyDescent="0.25">
      <c r="A5633" s="321">
        <v>4481705</v>
      </c>
      <c r="B5633" s="320" t="s">
        <v>7148</v>
      </c>
      <c r="C5633" s="321">
        <v>4481705</v>
      </c>
    </row>
    <row r="5634" spans="1:3" x14ac:dyDescent="0.25">
      <c r="A5634" s="321">
        <v>4481706</v>
      </c>
      <c r="B5634" s="320" t="s">
        <v>7149</v>
      </c>
      <c r="C5634" s="321">
        <v>4481706</v>
      </c>
    </row>
    <row r="5635" spans="1:3" x14ac:dyDescent="0.25">
      <c r="A5635" s="321">
        <v>4481707</v>
      </c>
      <c r="B5635" s="320" t="s">
        <v>7150</v>
      </c>
      <c r="C5635" s="321">
        <v>4481707</v>
      </c>
    </row>
    <row r="5636" spans="1:3" x14ac:dyDescent="0.25">
      <c r="A5636" s="321">
        <v>4481708</v>
      </c>
      <c r="B5636" s="320" t="s">
        <v>7151</v>
      </c>
      <c r="C5636" s="321">
        <v>4481708</v>
      </c>
    </row>
    <row r="5637" spans="1:3" ht="22.5" x14ac:dyDescent="0.25">
      <c r="A5637" s="321">
        <v>44818</v>
      </c>
      <c r="B5637" s="320" t="s">
        <v>7152</v>
      </c>
      <c r="C5637" s="321">
        <v>44818</v>
      </c>
    </row>
    <row r="5638" spans="1:3" x14ac:dyDescent="0.25">
      <c r="A5638" s="321">
        <v>4482101</v>
      </c>
      <c r="B5638" s="320" t="s">
        <v>7153</v>
      </c>
      <c r="C5638" s="321">
        <v>4482101</v>
      </c>
    </row>
    <row r="5639" spans="1:3" x14ac:dyDescent="0.25">
      <c r="A5639" s="321">
        <v>4482102</v>
      </c>
      <c r="B5639" s="320" t="s">
        <v>7154</v>
      </c>
      <c r="C5639" s="321">
        <v>4482102</v>
      </c>
    </row>
    <row r="5640" spans="1:3" x14ac:dyDescent="0.25">
      <c r="A5640" s="321">
        <v>4482103</v>
      </c>
      <c r="B5640" s="320" t="s">
        <v>7155</v>
      </c>
      <c r="C5640" s="321">
        <v>4482103</v>
      </c>
    </row>
    <row r="5641" spans="1:3" x14ac:dyDescent="0.25">
      <c r="A5641" s="321">
        <v>4482104</v>
      </c>
      <c r="B5641" s="320" t="s">
        <v>7156</v>
      </c>
      <c r="C5641" s="321">
        <v>4482104</v>
      </c>
    </row>
    <row r="5642" spans="1:3" x14ac:dyDescent="0.25">
      <c r="A5642" s="321">
        <v>4482105</v>
      </c>
      <c r="B5642" s="320" t="s">
        <v>7157</v>
      </c>
      <c r="C5642" s="321">
        <v>4482105</v>
      </c>
    </row>
    <row r="5643" spans="1:3" x14ac:dyDescent="0.25">
      <c r="A5643" s="321">
        <v>4482106</v>
      </c>
      <c r="B5643" s="320" t="s">
        <v>7158</v>
      </c>
      <c r="C5643" s="321">
        <v>4482106</v>
      </c>
    </row>
    <row r="5644" spans="1:3" x14ac:dyDescent="0.25">
      <c r="A5644" s="321">
        <v>4482107</v>
      </c>
      <c r="B5644" s="320" t="s">
        <v>7159</v>
      </c>
      <c r="C5644" s="321">
        <v>4482107</v>
      </c>
    </row>
    <row r="5645" spans="1:3" x14ac:dyDescent="0.25">
      <c r="A5645" s="321">
        <v>4482108</v>
      </c>
      <c r="B5645" s="320" t="s">
        <v>7160</v>
      </c>
      <c r="C5645" s="321">
        <v>4482108</v>
      </c>
    </row>
    <row r="5646" spans="1:3" x14ac:dyDescent="0.25">
      <c r="A5646" s="321">
        <v>4482109</v>
      </c>
      <c r="B5646" s="320" t="s">
        <v>7161</v>
      </c>
      <c r="C5646" s="321">
        <v>4482109</v>
      </c>
    </row>
    <row r="5647" spans="1:3" x14ac:dyDescent="0.25">
      <c r="A5647" s="321">
        <v>4482110</v>
      </c>
      <c r="B5647" s="320" t="s">
        <v>7162</v>
      </c>
      <c r="C5647" s="321">
        <v>4482110</v>
      </c>
    </row>
    <row r="5648" spans="1:3" x14ac:dyDescent="0.25">
      <c r="A5648" s="321">
        <v>4482201</v>
      </c>
      <c r="B5648" s="320" t="s">
        <v>7163</v>
      </c>
      <c r="C5648" s="321">
        <v>4482201</v>
      </c>
    </row>
    <row r="5649" spans="1:3" x14ac:dyDescent="0.25">
      <c r="A5649" s="321">
        <v>4482202</v>
      </c>
      <c r="B5649" s="320" t="s">
        <v>7164</v>
      </c>
      <c r="C5649" s="321">
        <v>4482202</v>
      </c>
    </row>
    <row r="5650" spans="1:3" ht="22.5" x14ac:dyDescent="0.25">
      <c r="A5650" s="321">
        <v>44823</v>
      </c>
      <c r="B5650" s="320" t="s">
        <v>7165</v>
      </c>
      <c r="C5650" s="321">
        <v>44823</v>
      </c>
    </row>
    <row r="5651" spans="1:3" ht="33.75" x14ac:dyDescent="0.25">
      <c r="A5651" s="321">
        <v>44824</v>
      </c>
      <c r="B5651" s="320" t="s">
        <v>7166</v>
      </c>
      <c r="C5651" s="321">
        <v>44824</v>
      </c>
    </row>
    <row r="5652" spans="1:3" x14ac:dyDescent="0.25">
      <c r="A5652" s="321">
        <v>4482501</v>
      </c>
      <c r="B5652" s="320" t="s">
        <v>7167</v>
      </c>
      <c r="C5652" s="321">
        <v>4482501</v>
      </c>
    </row>
    <row r="5653" spans="1:3" x14ac:dyDescent="0.25">
      <c r="A5653" s="321">
        <v>4482601</v>
      </c>
      <c r="B5653" s="320" t="s">
        <v>7168</v>
      </c>
      <c r="C5653" s="321">
        <v>4482601</v>
      </c>
    </row>
    <row r="5654" spans="1:3" x14ac:dyDescent="0.25">
      <c r="A5654" s="321">
        <v>4483101</v>
      </c>
      <c r="B5654" s="320" t="s">
        <v>7169</v>
      </c>
      <c r="C5654" s="321">
        <v>4483101</v>
      </c>
    </row>
    <row r="5655" spans="1:3" x14ac:dyDescent="0.25">
      <c r="A5655" s="321">
        <v>4483102</v>
      </c>
      <c r="B5655" s="320" t="s">
        <v>7170</v>
      </c>
      <c r="C5655" s="321">
        <v>4483102</v>
      </c>
    </row>
    <row r="5656" spans="1:3" x14ac:dyDescent="0.25">
      <c r="A5656" s="321">
        <v>4483103</v>
      </c>
      <c r="B5656" s="320" t="s">
        <v>7171</v>
      </c>
      <c r="C5656" s="321">
        <v>4483103</v>
      </c>
    </row>
    <row r="5657" spans="1:3" x14ac:dyDescent="0.25">
      <c r="A5657" s="321">
        <v>4483104</v>
      </c>
      <c r="B5657" s="320" t="s">
        <v>7172</v>
      </c>
      <c r="C5657" s="321">
        <v>4483104</v>
      </c>
    </row>
    <row r="5658" spans="1:3" x14ac:dyDescent="0.25">
      <c r="A5658" s="321">
        <v>4483105</v>
      </c>
      <c r="B5658" s="320" t="s">
        <v>7173</v>
      </c>
      <c r="C5658" s="321">
        <v>4483105</v>
      </c>
    </row>
    <row r="5659" spans="1:3" ht="22.5" x14ac:dyDescent="0.25">
      <c r="A5659" s="321">
        <v>4483106</v>
      </c>
      <c r="B5659" s="320" t="s">
        <v>7174</v>
      </c>
      <c r="C5659" s="321">
        <v>4483106</v>
      </c>
    </row>
    <row r="5660" spans="1:3" x14ac:dyDescent="0.25">
      <c r="A5660" s="321">
        <v>4483107</v>
      </c>
      <c r="B5660" s="320" t="s">
        <v>7175</v>
      </c>
      <c r="C5660" s="321">
        <v>4483107</v>
      </c>
    </row>
    <row r="5661" spans="1:3" x14ac:dyDescent="0.25">
      <c r="A5661" s="321">
        <v>4483201</v>
      </c>
      <c r="B5661" s="320" t="s">
        <v>7176</v>
      </c>
      <c r="C5661" s="321">
        <v>4483201</v>
      </c>
    </row>
    <row r="5662" spans="1:3" ht="33.75" x14ac:dyDescent="0.25">
      <c r="A5662" s="321">
        <v>44833</v>
      </c>
      <c r="B5662" s="320" t="s">
        <v>7177</v>
      </c>
      <c r="C5662" s="321">
        <v>44833</v>
      </c>
    </row>
    <row r="5663" spans="1:3" x14ac:dyDescent="0.25">
      <c r="A5663" s="321">
        <v>4491101</v>
      </c>
      <c r="B5663" s="320" t="s">
        <v>7178</v>
      </c>
      <c r="C5663" s="321">
        <v>4491101</v>
      </c>
    </row>
    <row r="5664" spans="1:3" x14ac:dyDescent="0.25">
      <c r="A5664" s="321">
        <v>4491102</v>
      </c>
      <c r="B5664" s="320" t="s">
        <v>7179</v>
      </c>
      <c r="C5664" s="321">
        <v>4491102</v>
      </c>
    </row>
    <row r="5665" spans="1:3" x14ac:dyDescent="0.25">
      <c r="A5665" s="321">
        <v>4491201</v>
      </c>
      <c r="B5665" s="320" t="s">
        <v>7180</v>
      </c>
      <c r="C5665" s="321">
        <v>4491201</v>
      </c>
    </row>
    <row r="5666" spans="1:3" x14ac:dyDescent="0.25">
      <c r="A5666" s="321">
        <v>4491301</v>
      </c>
      <c r="B5666" s="320" t="s">
        <v>7181</v>
      </c>
      <c r="C5666" s="321">
        <v>4491301</v>
      </c>
    </row>
    <row r="5667" spans="1:3" x14ac:dyDescent="0.25">
      <c r="A5667" s="321">
        <v>4491302</v>
      </c>
      <c r="B5667" s="320" t="s">
        <v>7182</v>
      </c>
      <c r="C5667" s="321">
        <v>4491302</v>
      </c>
    </row>
    <row r="5668" spans="1:3" x14ac:dyDescent="0.25">
      <c r="A5668" s="321">
        <v>4491303</v>
      </c>
      <c r="B5668" s="320" t="s">
        <v>7183</v>
      </c>
      <c r="C5668" s="321">
        <v>4491303</v>
      </c>
    </row>
    <row r="5669" spans="1:3" x14ac:dyDescent="0.25">
      <c r="A5669" s="321">
        <v>4491304</v>
      </c>
      <c r="B5669" s="320" t="s">
        <v>7184</v>
      </c>
      <c r="C5669" s="321">
        <v>4491304</v>
      </c>
    </row>
    <row r="5670" spans="1:3" x14ac:dyDescent="0.25">
      <c r="A5670" s="321">
        <v>4491305</v>
      </c>
      <c r="B5670" s="320" t="s">
        <v>7185</v>
      </c>
      <c r="C5670" s="321">
        <v>4491305</v>
      </c>
    </row>
    <row r="5671" spans="1:3" x14ac:dyDescent="0.25">
      <c r="A5671" s="321">
        <v>4491306</v>
      </c>
      <c r="B5671" s="320" t="s">
        <v>7186</v>
      </c>
      <c r="C5671" s="321">
        <v>4491306</v>
      </c>
    </row>
    <row r="5672" spans="1:3" ht="22.5" x14ac:dyDescent="0.25">
      <c r="A5672" s="321">
        <v>4491307</v>
      </c>
      <c r="B5672" s="320" t="s">
        <v>7187</v>
      </c>
      <c r="C5672" s="321">
        <v>4491307</v>
      </c>
    </row>
    <row r="5673" spans="1:3" ht="22.5" x14ac:dyDescent="0.25">
      <c r="A5673" s="321">
        <v>4491308</v>
      </c>
      <c r="B5673" s="320" t="s">
        <v>7188</v>
      </c>
      <c r="C5673" s="321">
        <v>4491308</v>
      </c>
    </row>
    <row r="5674" spans="1:3" x14ac:dyDescent="0.25">
      <c r="A5674" s="321">
        <v>4491309</v>
      </c>
      <c r="B5674" s="320" t="s">
        <v>7189</v>
      </c>
      <c r="C5674" s="321">
        <v>4491309</v>
      </c>
    </row>
    <row r="5675" spans="1:3" x14ac:dyDescent="0.25">
      <c r="A5675" s="321">
        <v>4491399</v>
      </c>
      <c r="B5675" s="320" t="s">
        <v>7190</v>
      </c>
      <c r="C5675" s="321">
        <v>4491399</v>
      </c>
    </row>
    <row r="5676" spans="1:3" x14ac:dyDescent="0.25">
      <c r="A5676" s="321">
        <v>4491401</v>
      </c>
      <c r="B5676" s="320" t="s">
        <v>7191</v>
      </c>
      <c r="C5676" s="321">
        <v>4491401</v>
      </c>
    </row>
    <row r="5677" spans="1:3" x14ac:dyDescent="0.25">
      <c r="A5677" s="321">
        <v>4491402</v>
      </c>
      <c r="B5677" s="320" t="s">
        <v>7192</v>
      </c>
      <c r="C5677" s="321">
        <v>4491402</v>
      </c>
    </row>
    <row r="5678" spans="1:3" x14ac:dyDescent="0.25">
      <c r="A5678" s="321">
        <v>4491403</v>
      </c>
      <c r="B5678" s="320" t="s">
        <v>7193</v>
      </c>
      <c r="C5678" s="321">
        <v>4491403</v>
      </c>
    </row>
    <row r="5679" spans="1:3" x14ac:dyDescent="0.25">
      <c r="A5679" s="321">
        <v>4491404</v>
      </c>
      <c r="B5679" s="320" t="s">
        <v>7194</v>
      </c>
      <c r="C5679" s="321">
        <v>4491404</v>
      </c>
    </row>
    <row r="5680" spans="1:3" x14ac:dyDescent="0.25">
      <c r="A5680" s="321">
        <v>4491501</v>
      </c>
      <c r="B5680" s="320" t="s">
        <v>7195</v>
      </c>
      <c r="C5680" s="321">
        <v>4491501</v>
      </c>
    </row>
    <row r="5681" spans="1:3" x14ac:dyDescent="0.25">
      <c r="A5681" s="321">
        <v>4491502</v>
      </c>
      <c r="B5681" s="320" t="s">
        <v>7196</v>
      </c>
      <c r="C5681" s="321">
        <v>4491502</v>
      </c>
    </row>
    <row r="5682" spans="1:3" x14ac:dyDescent="0.25">
      <c r="A5682" s="321">
        <v>4491503</v>
      </c>
      <c r="B5682" s="320" t="s">
        <v>7197</v>
      </c>
      <c r="C5682" s="321">
        <v>4491503</v>
      </c>
    </row>
    <row r="5683" spans="1:3" x14ac:dyDescent="0.25">
      <c r="A5683" s="321">
        <v>4491504</v>
      </c>
      <c r="B5683" s="320" t="s">
        <v>7198</v>
      </c>
      <c r="C5683" s="321">
        <v>4491504</v>
      </c>
    </row>
    <row r="5684" spans="1:3" x14ac:dyDescent="0.25">
      <c r="A5684" s="321">
        <v>4491505</v>
      </c>
      <c r="B5684" s="320" t="s">
        <v>7199</v>
      </c>
      <c r="C5684" s="321">
        <v>4491505</v>
      </c>
    </row>
    <row r="5685" spans="1:3" x14ac:dyDescent="0.25">
      <c r="A5685" s="321">
        <v>4491601</v>
      </c>
      <c r="B5685" s="320" t="s">
        <v>7200</v>
      </c>
      <c r="C5685" s="321">
        <v>4491601</v>
      </c>
    </row>
    <row r="5686" spans="1:3" x14ac:dyDescent="0.25">
      <c r="A5686" s="321">
        <v>4491602</v>
      </c>
      <c r="B5686" s="320" t="s">
        <v>7201</v>
      </c>
      <c r="C5686" s="321">
        <v>4491602</v>
      </c>
    </row>
    <row r="5687" spans="1:3" x14ac:dyDescent="0.25">
      <c r="A5687" s="321">
        <v>4491603</v>
      </c>
      <c r="B5687" s="320" t="s">
        <v>7202</v>
      </c>
      <c r="C5687" s="321">
        <v>4491603</v>
      </c>
    </row>
    <row r="5688" spans="1:3" x14ac:dyDescent="0.25">
      <c r="A5688" s="321">
        <v>4491604</v>
      </c>
      <c r="B5688" s="320" t="s">
        <v>7203</v>
      </c>
      <c r="C5688" s="321">
        <v>4491604</v>
      </c>
    </row>
    <row r="5689" spans="1:3" x14ac:dyDescent="0.25">
      <c r="A5689" s="321">
        <v>4491701</v>
      </c>
      <c r="B5689" s="320" t="s">
        <v>7204</v>
      </c>
      <c r="C5689" s="321">
        <v>4491701</v>
      </c>
    </row>
    <row r="5690" spans="1:3" ht="67.5" x14ac:dyDescent="0.25">
      <c r="A5690" s="321">
        <v>44918</v>
      </c>
      <c r="B5690" s="320" t="s">
        <v>7205</v>
      </c>
      <c r="C5690" s="321">
        <v>44918</v>
      </c>
    </row>
    <row r="5691" spans="1:3" x14ac:dyDescent="0.25">
      <c r="A5691" s="321">
        <v>4491901</v>
      </c>
      <c r="B5691" s="320" t="s">
        <v>7206</v>
      </c>
      <c r="C5691" s="321">
        <v>4491901</v>
      </c>
    </row>
    <row r="5692" spans="1:3" x14ac:dyDescent="0.25">
      <c r="A5692" s="321">
        <v>4491902</v>
      </c>
      <c r="B5692" s="320" t="s">
        <v>7207</v>
      </c>
      <c r="C5692" s="321">
        <v>4491902</v>
      </c>
    </row>
    <row r="5693" spans="1:3" x14ac:dyDescent="0.25">
      <c r="A5693" s="321">
        <v>4491903</v>
      </c>
      <c r="B5693" s="320" t="s">
        <v>7208</v>
      </c>
      <c r="C5693" s="321">
        <v>4491903</v>
      </c>
    </row>
    <row r="5694" spans="1:3" x14ac:dyDescent="0.25">
      <c r="A5694" s="321">
        <v>4491904</v>
      </c>
      <c r="B5694" s="320" t="s">
        <v>7209</v>
      </c>
      <c r="C5694" s="321">
        <v>4491904</v>
      </c>
    </row>
    <row r="5695" spans="1:3" x14ac:dyDescent="0.25">
      <c r="A5695" s="321">
        <v>4491905</v>
      </c>
      <c r="B5695" s="320" t="s">
        <v>7210</v>
      </c>
      <c r="C5695" s="321">
        <v>4491905</v>
      </c>
    </row>
    <row r="5696" spans="1:3" x14ac:dyDescent="0.25">
      <c r="A5696" s="321">
        <v>4491906</v>
      </c>
      <c r="B5696" s="320" t="s">
        <v>7211</v>
      </c>
      <c r="C5696" s="321">
        <v>4491906</v>
      </c>
    </row>
    <row r="5697" spans="1:3" ht="22.5" x14ac:dyDescent="0.25">
      <c r="A5697" s="321">
        <v>4491907</v>
      </c>
      <c r="B5697" s="320" t="s">
        <v>7212</v>
      </c>
      <c r="C5697" s="321">
        <v>4491907</v>
      </c>
    </row>
    <row r="5698" spans="1:3" x14ac:dyDescent="0.25">
      <c r="A5698" s="321">
        <v>4491908</v>
      </c>
      <c r="B5698" s="320" t="s">
        <v>7213</v>
      </c>
      <c r="C5698" s="321">
        <v>4491908</v>
      </c>
    </row>
    <row r="5699" spans="1:3" x14ac:dyDescent="0.25">
      <c r="A5699" s="321">
        <v>4491909</v>
      </c>
      <c r="B5699" s="320" t="s">
        <v>7214</v>
      </c>
      <c r="C5699" s="321">
        <v>4491909</v>
      </c>
    </row>
    <row r="5700" spans="1:3" x14ac:dyDescent="0.25">
      <c r="A5700" s="321">
        <v>4491910</v>
      </c>
      <c r="B5700" s="320" t="s">
        <v>7215</v>
      </c>
      <c r="C5700" s="321">
        <v>4491910</v>
      </c>
    </row>
    <row r="5701" spans="1:3" x14ac:dyDescent="0.25">
      <c r="A5701" s="321">
        <v>4491911</v>
      </c>
      <c r="B5701" s="320" t="s">
        <v>7216</v>
      </c>
      <c r="C5701" s="321">
        <v>4491911</v>
      </c>
    </row>
    <row r="5702" spans="1:3" x14ac:dyDescent="0.25">
      <c r="A5702" s="321">
        <v>4491912</v>
      </c>
      <c r="B5702" s="320" t="s">
        <v>7217</v>
      </c>
      <c r="C5702" s="321">
        <v>4491912</v>
      </c>
    </row>
    <row r="5703" spans="1:3" x14ac:dyDescent="0.25">
      <c r="A5703" s="321">
        <v>4491913</v>
      </c>
      <c r="B5703" s="320" t="s">
        <v>7218</v>
      </c>
      <c r="C5703" s="321">
        <v>4491913</v>
      </c>
    </row>
    <row r="5704" spans="1:3" ht="22.5" x14ac:dyDescent="0.25">
      <c r="A5704" s="321">
        <v>4492101</v>
      </c>
      <c r="B5704" s="320" t="s">
        <v>7219</v>
      </c>
      <c r="C5704" s="321">
        <v>4492101</v>
      </c>
    </row>
    <row r="5705" spans="1:3" ht="22.5" x14ac:dyDescent="0.25">
      <c r="A5705" s="321">
        <v>4492102</v>
      </c>
      <c r="B5705" s="320" t="s">
        <v>7220</v>
      </c>
      <c r="C5705" s="321">
        <v>4492102</v>
      </c>
    </row>
    <row r="5706" spans="1:3" ht="22.5" x14ac:dyDescent="0.25">
      <c r="A5706" s="321">
        <v>4492103</v>
      </c>
      <c r="B5706" s="320" t="s">
        <v>7221</v>
      </c>
      <c r="C5706" s="321">
        <v>4492103</v>
      </c>
    </row>
    <row r="5707" spans="1:3" ht="22.5" x14ac:dyDescent="0.25">
      <c r="A5707" s="321">
        <v>4492201</v>
      </c>
      <c r="B5707" s="320" t="s">
        <v>7222</v>
      </c>
      <c r="C5707" s="321">
        <v>4492201</v>
      </c>
    </row>
    <row r="5708" spans="1:3" x14ac:dyDescent="0.25">
      <c r="A5708" s="321">
        <v>44923</v>
      </c>
      <c r="B5708" s="320" t="s">
        <v>7223</v>
      </c>
      <c r="C5708" s="321">
        <v>44923</v>
      </c>
    </row>
    <row r="5709" spans="1:3" x14ac:dyDescent="0.25">
      <c r="A5709" s="321">
        <v>4492401</v>
      </c>
      <c r="B5709" s="320" t="s">
        <v>7224</v>
      </c>
      <c r="C5709" s="321">
        <v>4492401</v>
      </c>
    </row>
    <row r="5710" spans="1:3" ht="22.5" x14ac:dyDescent="0.25">
      <c r="A5710" s="321">
        <v>4492901</v>
      </c>
      <c r="B5710" s="320" t="s">
        <v>7225</v>
      </c>
      <c r="C5710" s="321">
        <v>4492901</v>
      </c>
    </row>
    <row r="5711" spans="1:3" ht="22.5" x14ac:dyDescent="0.25">
      <c r="A5711" s="321">
        <v>4492902</v>
      </c>
      <c r="B5711" s="320" t="s">
        <v>7226</v>
      </c>
      <c r="C5711" s="321">
        <v>4492902</v>
      </c>
    </row>
    <row r="5712" spans="1:3" ht="22.5" x14ac:dyDescent="0.25">
      <c r="A5712" s="321">
        <v>4492903</v>
      </c>
      <c r="B5712" s="320" t="s">
        <v>7227</v>
      </c>
      <c r="C5712" s="321">
        <v>4492903</v>
      </c>
    </row>
    <row r="5713" spans="1:3" ht="22.5" x14ac:dyDescent="0.25">
      <c r="A5713" s="321">
        <v>4492904</v>
      </c>
      <c r="B5713" s="320" t="s">
        <v>7228</v>
      </c>
      <c r="C5713" s="321">
        <v>4492904</v>
      </c>
    </row>
    <row r="5714" spans="1:3" ht="22.5" x14ac:dyDescent="0.25">
      <c r="A5714" s="321">
        <v>4492905</v>
      </c>
      <c r="B5714" s="320" t="s">
        <v>7229</v>
      </c>
      <c r="C5714" s="321">
        <v>4492905</v>
      </c>
    </row>
    <row r="5715" spans="1:3" x14ac:dyDescent="0.25">
      <c r="A5715" s="321">
        <v>4492906</v>
      </c>
      <c r="B5715" s="320" t="s">
        <v>7230</v>
      </c>
      <c r="C5715" s="321">
        <v>4492906</v>
      </c>
    </row>
    <row r="5716" spans="1:3" x14ac:dyDescent="0.25">
      <c r="A5716" s="321">
        <v>4511001</v>
      </c>
      <c r="B5716" s="320" t="s">
        <v>7231</v>
      </c>
      <c r="C5716" s="321">
        <v>4511001</v>
      </c>
    </row>
    <row r="5717" spans="1:3" x14ac:dyDescent="0.25">
      <c r="A5717" s="321">
        <v>4511002</v>
      </c>
      <c r="B5717" s="320" t="s">
        <v>7232</v>
      </c>
      <c r="C5717" s="321">
        <v>4511002</v>
      </c>
    </row>
    <row r="5718" spans="1:3" x14ac:dyDescent="0.25">
      <c r="A5718" s="321">
        <v>4511003</v>
      </c>
      <c r="B5718" s="320" t="s">
        <v>7233</v>
      </c>
      <c r="C5718" s="321">
        <v>4511003</v>
      </c>
    </row>
    <row r="5719" spans="1:3" x14ac:dyDescent="0.25">
      <c r="A5719" s="321">
        <v>4513001</v>
      </c>
      <c r="B5719" s="320" t="s">
        <v>7234</v>
      </c>
      <c r="C5719" s="321">
        <v>4513001</v>
      </c>
    </row>
    <row r="5720" spans="1:3" x14ac:dyDescent="0.25">
      <c r="A5720" s="321">
        <v>4513002</v>
      </c>
      <c r="B5720" s="320" t="s">
        <v>7235</v>
      </c>
      <c r="C5720" s="321">
        <v>4513002</v>
      </c>
    </row>
    <row r="5721" spans="1:3" ht="22.5" x14ac:dyDescent="0.25">
      <c r="A5721" s="321">
        <v>4513003</v>
      </c>
      <c r="B5721" s="320" t="s">
        <v>7236</v>
      </c>
      <c r="C5721" s="321">
        <v>4513003</v>
      </c>
    </row>
    <row r="5722" spans="1:3" ht="22.5" x14ac:dyDescent="0.25">
      <c r="A5722" s="321">
        <v>4513099</v>
      </c>
      <c r="B5722" s="320" t="s">
        <v>7237</v>
      </c>
      <c r="C5722" s="321">
        <v>4513099</v>
      </c>
    </row>
    <row r="5723" spans="1:3" x14ac:dyDescent="0.25">
      <c r="A5723" s="321">
        <v>4514101</v>
      </c>
      <c r="B5723" s="320" t="s">
        <v>7238</v>
      </c>
      <c r="C5723" s="321">
        <v>4514101</v>
      </c>
    </row>
    <row r="5724" spans="1:3" x14ac:dyDescent="0.25">
      <c r="A5724" s="321">
        <v>4514102</v>
      </c>
      <c r="B5724" s="320" t="s">
        <v>7239</v>
      </c>
      <c r="C5724" s="321">
        <v>4514102</v>
      </c>
    </row>
    <row r="5725" spans="1:3" ht="22.5" x14ac:dyDescent="0.25">
      <c r="A5725" s="321">
        <v>4514103</v>
      </c>
      <c r="B5725" s="320" t="s">
        <v>7240</v>
      </c>
      <c r="C5725" s="321">
        <v>4514103</v>
      </c>
    </row>
    <row r="5726" spans="1:3" x14ac:dyDescent="0.25">
      <c r="A5726" s="321">
        <v>4514104</v>
      </c>
      <c r="B5726" s="320" t="s">
        <v>7241</v>
      </c>
      <c r="C5726" s="321">
        <v>4514104</v>
      </c>
    </row>
    <row r="5727" spans="1:3" x14ac:dyDescent="0.25">
      <c r="A5727" s="321">
        <v>4514105</v>
      </c>
      <c r="B5727" s="320" t="s">
        <v>7242</v>
      </c>
      <c r="C5727" s="321">
        <v>4514105</v>
      </c>
    </row>
    <row r="5728" spans="1:3" x14ac:dyDescent="0.25">
      <c r="A5728" s="321">
        <v>4514106</v>
      </c>
      <c r="B5728" s="320" t="s">
        <v>7243</v>
      </c>
      <c r="C5728" s="321">
        <v>4514106</v>
      </c>
    </row>
    <row r="5729" spans="1:3" x14ac:dyDescent="0.25">
      <c r="A5729" s="321">
        <v>4514199</v>
      </c>
      <c r="B5729" s="320" t="s">
        <v>7244</v>
      </c>
      <c r="C5729" s="321">
        <v>4514199</v>
      </c>
    </row>
    <row r="5730" spans="1:3" x14ac:dyDescent="0.25">
      <c r="A5730" s="321">
        <v>4514201</v>
      </c>
      <c r="B5730" s="320" t="s">
        <v>7245</v>
      </c>
      <c r="C5730" s="321">
        <v>4514201</v>
      </c>
    </row>
    <row r="5731" spans="1:3" ht="22.5" x14ac:dyDescent="0.25">
      <c r="A5731" s="321">
        <v>45150</v>
      </c>
      <c r="B5731" s="320" t="s">
        <v>7246</v>
      </c>
      <c r="C5731" s="321">
        <v>45150</v>
      </c>
    </row>
    <row r="5732" spans="1:3" x14ac:dyDescent="0.25">
      <c r="A5732" s="321">
        <v>4516001</v>
      </c>
      <c r="B5732" s="320" t="s">
        <v>7247</v>
      </c>
      <c r="C5732" s="321">
        <v>4516001</v>
      </c>
    </row>
    <row r="5733" spans="1:3" x14ac:dyDescent="0.25">
      <c r="A5733" s="321">
        <v>4516002</v>
      </c>
      <c r="B5733" s="320" t="s">
        <v>7248</v>
      </c>
      <c r="C5733" s="321">
        <v>4516002</v>
      </c>
    </row>
    <row r="5734" spans="1:3" x14ac:dyDescent="0.25">
      <c r="A5734" s="321">
        <v>4516003</v>
      </c>
      <c r="B5734" s="320" t="s">
        <v>7249</v>
      </c>
      <c r="C5734" s="321">
        <v>4516003</v>
      </c>
    </row>
    <row r="5735" spans="1:3" x14ac:dyDescent="0.25">
      <c r="A5735" s="321">
        <v>4516004</v>
      </c>
      <c r="B5735" s="320" t="s">
        <v>7250</v>
      </c>
      <c r="C5735" s="321">
        <v>4516004</v>
      </c>
    </row>
    <row r="5736" spans="1:3" x14ac:dyDescent="0.25">
      <c r="A5736" s="321">
        <v>4516005</v>
      </c>
      <c r="B5736" s="320" t="s">
        <v>7251</v>
      </c>
      <c r="C5736" s="321">
        <v>4516005</v>
      </c>
    </row>
    <row r="5737" spans="1:3" ht="22.5" x14ac:dyDescent="0.25">
      <c r="A5737" s="321">
        <v>4516006</v>
      </c>
      <c r="B5737" s="320" t="s">
        <v>7252</v>
      </c>
      <c r="C5737" s="321">
        <v>4516006</v>
      </c>
    </row>
    <row r="5738" spans="1:3" x14ac:dyDescent="0.25">
      <c r="A5738" s="321">
        <v>4516099</v>
      </c>
      <c r="B5738" s="320" t="s">
        <v>7253</v>
      </c>
      <c r="C5738" s="321">
        <v>4516099</v>
      </c>
    </row>
    <row r="5739" spans="1:3" x14ac:dyDescent="0.25">
      <c r="A5739" s="321">
        <v>4517001</v>
      </c>
      <c r="B5739" s="320" t="s">
        <v>7254</v>
      </c>
      <c r="C5739" s="321">
        <v>4517001</v>
      </c>
    </row>
    <row r="5740" spans="1:3" ht="22.5" x14ac:dyDescent="0.25">
      <c r="A5740" s="321">
        <v>4517002</v>
      </c>
      <c r="B5740" s="320" t="s">
        <v>7255</v>
      </c>
      <c r="C5740" s="321">
        <v>4517002</v>
      </c>
    </row>
    <row r="5741" spans="1:3" ht="22.5" x14ac:dyDescent="0.25">
      <c r="A5741" s="321">
        <v>4517003</v>
      </c>
      <c r="B5741" s="320" t="s">
        <v>7256</v>
      </c>
      <c r="C5741" s="321">
        <v>4517003</v>
      </c>
    </row>
    <row r="5742" spans="1:3" x14ac:dyDescent="0.25">
      <c r="A5742" s="321">
        <v>4517004</v>
      </c>
      <c r="B5742" s="320" t="s">
        <v>7257</v>
      </c>
      <c r="C5742" s="321">
        <v>4517004</v>
      </c>
    </row>
    <row r="5743" spans="1:3" ht="33.75" x14ac:dyDescent="0.25">
      <c r="A5743" s="321">
        <v>4518001</v>
      </c>
      <c r="B5743" s="320" t="s">
        <v>7258</v>
      </c>
      <c r="C5743" s="321">
        <v>4518001</v>
      </c>
    </row>
    <row r="5744" spans="1:3" ht="33.75" x14ac:dyDescent="0.25">
      <c r="A5744" s="321">
        <v>45221</v>
      </c>
      <c r="B5744" s="320" t="s">
        <v>7259</v>
      </c>
      <c r="C5744" s="321">
        <v>45221</v>
      </c>
    </row>
    <row r="5745" spans="1:3" ht="22.5" x14ac:dyDescent="0.25">
      <c r="A5745" s="321">
        <v>45222</v>
      </c>
      <c r="B5745" s="320" t="s">
        <v>7260</v>
      </c>
      <c r="C5745" s="321">
        <v>45222</v>
      </c>
    </row>
    <row r="5746" spans="1:3" x14ac:dyDescent="0.25">
      <c r="A5746" s="321">
        <v>4523001</v>
      </c>
      <c r="B5746" s="320" t="s">
        <v>7261</v>
      </c>
      <c r="C5746" s="321">
        <v>4523001</v>
      </c>
    </row>
    <row r="5747" spans="1:3" x14ac:dyDescent="0.25">
      <c r="A5747" s="321">
        <v>4524001</v>
      </c>
      <c r="B5747" s="320" t="s">
        <v>7262</v>
      </c>
      <c r="C5747" s="321">
        <v>4524001</v>
      </c>
    </row>
    <row r="5748" spans="1:3" ht="45" x14ac:dyDescent="0.25">
      <c r="A5748" s="321">
        <v>45250</v>
      </c>
      <c r="B5748" s="320" t="s">
        <v>7263</v>
      </c>
      <c r="C5748" s="321">
        <v>45250</v>
      </c>
    </row>
    <row r="5749" spans="1:3" x14ac:dyDescent="0.25">
      <c r="A5749" s="321">
        <v>4526101</v>
      </c>
      <c r="B5749" s="320" t="s">
        <v>7264</v>
      </c>
      <c r="C5749" s="321">
        <v>4526101</v>
      </c>
    </row>
    <row r="5750" spans="1:3" x14ac:dyDescent="0.25">
      <c r="A5750" s="321">
        <v>4526102</v>
      </c>
      <c r="B5750" s="320" t="s">
        <v>7265</v>
      </c>
      <c r="C5750" s="321">
        <v>4526102</v>
      </c>
    </row>
    <row r="5751" spans="1:3" ht="22.5" x14ac:dyDescent="0.25">
      <c r="A5751" s="321">
        <v>45262</v>
      </c>
      <c r="B5751" s="320" t="s">
        <v>7266</v>
      </c>
      <c r="C5751" s="321">
        <v>45262</v>
      </c>
    </row>
    <row r="5752" spans="1:3" ht="22.5" x14ac:dyDescent="0.25">
      <c r="A5752" s="321">
        <v>45263</v>
      </c>
      <c r="B5752" s="320" t="s">
        <v>7267</v>
      </c>
      <c r="C5752" s="321">
        <v>45263</v>
      </c>
    </row>
    <row r="5753" spans="1:3" ht="22.5" x14ac:dyDescent="0.25">
      <c r="A5753" s="321">
        <v>45264</v>
      </c>
      <c r="B5753" s="320" t="s">
        <v>7268</v>
      </c>
      <c r="C5753" s="321">
        <v>45264</v>
      </c>
    </row>
    <row r="5754" spans="1:3" ht="22.5" x14ac:dyDescent="0.25">
      <c r="A5754" s="321">
        <v>45265</v>
      </c>
      <c r="B5754" s="320" t="s">
        <v>7269</v>
      </c>
      <c r="C5754" s="321">
        <v>45265</v>
      </c>
    </row>
    <row r="5755" spans="1:3" x14ac:dyDescent="0.25">
      <c r="A5755" s="321">
        <v>4526601</v>
      </c>
      <c r="B5755" s="320" t="s">
        <v>7270</v>
      </c>
      <c r="C5755" s="321">
        <v>4526601</v>
      </c>
    </row>
    <row r="5756" spans="1:3" x14ac:dyDescent="0.25">
      <c r="A5756" s="321">
        <v>45269</v>
      </c>
      <c r="B5756" s="320" t="s">
        <v>7271</v>
      </c>
      <c r="C5756" s="321">
        <v>45269</v>
      </c>
    </row>
    <row r="5757" spans="1:3" x14ac:dyDescent="0.25">
      <c r="A5757" s="321">
        <v>45271</v>
      </c>
      <c r="B5757" s="320" t="s">
        <v>7272</v>
      </c>
      <c r="C5757" s="321">
        <v>45271</v>
      </c>
    </row>
    <row r="5758" spans="1:3" x14ac:dyDescent="0.25">
      <c r="A5758" s="321">
        <v>45272</v>
      </c>
      <c r="B5758" s="320" t="s">
        <v>7273</v>
      </c>
      <c r="C5758" s="321">
        <v>45272</v>
      </c>
    </row>
    <row r="5759" spans="1:3" ht="22.5" x14ac:dyDescent="0.25">
      <c r="A5759" s="321">
        <v>45281</v>
      </c>
      <c r="B5759" s="320" t="s">
        <v>7274</v>
      </c>
      <c r="C5759" s="321">
        <v>45281</v>
      </c>
    </row>
    <row r="5760" spans="1:3" ht="22.5" x14ac:dyDescent="0.25">
      <c r="A5760" s="321">
        <v>45289</v>
      </c>
      <c r="B5760" s="320" t="s">
        <v>7275</v>
      </c>
      <c r="C5760" s="321">
        <v>45289</v>
      </c>
    </row>
    <row r="5761" spans="1:3" ht="22.5" x14ac:dyDescent="0.25">
      <c r="A5761" s="321">
        <v>4529001</v>
      </c>
      <c r="B5761" s="320" t="s">
        <v>7276</v>
      </c>
      <c r="C5761" s="321">
        <v>4529001</v>
      </c>
    </row>
    <row r="5762" spans="1:3" x14ac:dyDescent="0.25">
      <c r="A5762" s="321">
        <v>4611101</v>
      </c>
      <c r="B5762" s="320" t="s">
        <v>7277</v>
      </c>
      <c r="C5762" s="321">
        <v>4611101</v>
      </c>
    </row>
    <row r="5763" spans="1:3" x14ac:dyDescent="0.25">
      <c r="A5763" s="321">
        <v>4611102</v>
      </c>
      <c r="B5763" s="320" t="s">
        <v>7278</v>
      </c>
      <c r="C5763" s="321">
        <v>4611102</v>
      </c>
    </row>
    <row r="5764" spans="1:3" ht="22.5" x14ac:dyDescent="0.25">
      <c r="A5764" s="321">
        <v>4611201</v>
      </c>
      <c r="B5764" s="320" t="s">
        <v>7279</v>
      </c>
      <c r="C5764" s="321">
        <v>4611201</v>
      </c>
    </row>
    <row r="5765" spans="1:3" x14ac:dyDescent="0.25">
      <c r="A5765" s="321">
        <v>4611202</v>
      </c>
      <c r="B5765" s="320" t="s">
        <v>7280</v>
      </c>
      <c r="C5765" s="321">
        <v>4611202</v>
      </c>
    </row>
    <row r="5766" spans="1:3" x14ac:dyDescent="0.25">
      <c r="A5766" s="321">
        <v>4611203</v>
      </c>
      <c r="B5766" s="320" t="s">
        <v>7281</v>
      </c>
      <c r="C5766" s="321">
        <v>4611203</v>
      </c>
    </row>
    <row r="5767" spans="1:3" x14ac:dyDescent="0.25">
      <c r="A5767" s="321">
        <v>4611301</v>
      </c>
      <c r="B5767" s="320" t="s">
        <v>7282</v>
      </c>
      <c r="C5767" s="321">
        <v>4611301</v>
      </c>
    </row>
    <row r="5768" spans="1:3" ht="22.5" x14ac:dyDescent="0.25">
      <c r="A5768" s="321">
        <v>4612101</v>
      </c>
      <c r="B5768" s="320" t="s">
        <v>7283</v>
      </c>
      <c r="C5768" s="321">
        <v>4612101</v>
      </c>
    </row>
    <row r="5769" spans="1:3" ht="22.5" x14ac:dyDescent="0.25">
      <c r="A5769" s="321">
        <v>4612102</v>
      </c>
      <c r="B5769" s="320" t="s">
        <v>7284</v>
      </c>
      <c r="C5769" s="321">
        <v>4612102</v>
      </c>
    </row>
    <row r="5770" spans="1:3" ht="22.5" x14ac:dyDescent="0.25">
      <c r="A5770" s="321">
        <v>4612103</v>
      </c>
      <c r="B5770" s="320" t="s">
        <v>7285</v>
      </c>
      <c r="C5770" s="321">
        <v>4612103</v>
      </c>
    </row>
    <row r="5771" spans="1:3" x14ac:dyDescent="0.25">
      <c r="A5771" s="321">
        <v>4612201</v>
      </c>
      <c r="B5771" s="320" t="s">
        <v>7286</v>
      </c>
      <c r="C5771" s="321">
        <v>4612201</v>
      </c>
    </row>
    <row r="5772" spans="1:3" x14ac:dyDescent="0.25">
      <c r="A5772" s="321">
        <v>4612202</v>
      </c>
      <c r="B5772" s="320" t="s">
        <v>7287</v>
      </c>
      <c r="C5772" s="321">
        <v>4612202</v>
      </c>
    </row>
    <row r="5773" spans="1:3" ht="22.5" x14ac:dyDescent="0.25">
      <c r="A5773" s="321">
        <v>4612203</v>
      </c>
      <c r="B5773" s="320" t="s">
        <v>7288</v>
      </c>
      <c r="C5773" s="321">
        <v>4612203</v>
      </c>
    </row>
    <row r="5774" spans="1:3" x14ac:dyDescent="0.25">
      <c r="A5774" s="321">
        <v>4613101</v>
      </c>
      <c r="B5774" s="320" t="s">
        <v>7289</v>
      </c>
      <c r="C5774" s="321">
        <v>4613101</v>
      </c>
    </row>
    <row r="5775" spans="1:3" x14ac:dyDescent="0.25">
      <c r="A5775" s="321">
        <v>4613102</v>
      </c>
      <c r="B5775" s="320" t="s">
        <v>7290</v>
      </c>
      <c r="C5775" s="321">
        <v>4613102</v>
      </c>
    </row>
    <row r="5776" spans="1:3" x14ac:dyDescent="0.25">
      <c r="A5776" s="321">
        <v>4613103</v>
      </c>
      <c r="B5776" s="320" t="s">
        <v>7291</v>
      </c>
      <c r="C5776" s="321">
        <v>4613103</v>
      </c>
    </row>
    <row r="5777" spans="1:3" x14ac:dyDescent="0.25">
      <c r="A5777" s="321">
        <v>4613104</v>
      </c>
      <c r="B5777" s="320" t="s">
        <v>7292</v>
      </c>
      <c r="C5777" s="321">
        <v>4613104</v>
      </c>
    </row>
    <row r="5778" spans="1:3" ht="22.5" x14ac:dyDescent="0.25">
      <c r="A5778" s="321">
        <v>4613105</v>
      </c>
      <c r="B5778" s="320" t="s">
        <v>7293</v>
      </c>
      <c r="C5778" s="321">
        <v>4613105</v>
      </c>
    </row>
    <row r="5779" spans="1:3" ht="22.5" x14ac:dyDescent="0.25">
      <c r="A5779" s="321">
        <v>4613201</v>
      </c>
      <c r="B5779" s="320" t="s">
        <v>7294</v>
      </c>
      <c r="C5779" s="321">
        <v>4613201</v>
      </c>
    </row>
    <row r="5780" spans="1:3" x14ac:dyDescent="0.25">
      <c r="A5780" s="321">
        <v>4621101</v>
      </c>
      <c r="B5780" s="320" t="s">
        <v>7295</v>
      </c>
      <c r="C5780" s="321">
        <v>4621101</v>
      </c>
    </row>
    <row r="5781" spans="1:3" x14ac:dyDescent="0.25">
      <c r="A5781" s="321">
        <v>4621102</v>
      </c>
      <c r="B5781" s="320" t="s">
        <v>7296</v>
      </c>
      <c r="C5781" s="321">
        <v>4621102</v>
      </c>
    </row>
    <row r="5782" spans="1:3" x14ac:dyDescent="0.25">
      <c r="A5782" s="321">
        <v>4621103</v>
      </c>
      <c r="B5782" s="320" t="s">
        <v>7297</v>
      </c>
      <c r="C5782" s="321">
        <v>4621103</v>
      </c>
    </row>
    <row r="5783" spans="1:3" ht="22.5" x14ac:dyDescent="0.25">
      <c r="A5783" s="321">
        <v>4621104</v>
      </c>
      <c r="B5783" s="320" t="s">
        <v>7298</v>
      </c>
      <c r="C5783" s="321">
        <v>4621104</v>
      </c>
    </row>
    <row r="5784" spans="1:3" ht="22.5" x14ac:dyDescent="0.25">
      <c r="A5784" s="321">
        <v>4621105</v>
      </c>
      <c r="B5784" s="320" t="s">
        <v>7299</v>
      </c>
      <c r="C5784" s="321">
        <v>4621105</v>
      </c>
    </row>
    <row r="5785" spans="1:3" ht="22.5" x14ac:dyDescent="0.25">
      <c r="A5785" s="321">
        <v>4621199</v>
      </c>
      <c r="B5785" s="320" t="s">
        <v>7300</v>
      </c>
      <c r="C5785" s="321">
        <v>4621199</v>
      </c>
    </row>
    <row r="5786" spans="1:3" ht="22.5" x14ac:dyDescent="0.25">
      <c r="A5786" s="321">
        <v>4621201</v>
      </c>
      <c r="B5786" s="320" t="s">
        <v>7301</v>
      </c>
      <c r="C5786" s="321">
        <v>4621201</v>
      </c>
    </row>
    <row r="5787" spans="1:3" ht="22.5" x14ac:dyDescent="0.25">
      <c r="A5787" s="321">
        <v>4621202</v>
      </c>
      <c r="B5787" s="320" t="s">
        <v>7302</v>
      </c>
      <c r="C5787" s="321">
        <v>4621202</v>
      </c>
    </row>
    <row r="5788" spans="1:3" ht="22.5" x14ac:dyDescent="0.25">
      <c r="A5788" s="321">
        <v>4621203</v>
      </c>
      <c r="B5788" s="320" t="s">
        <v>7303</v>
      </c>
      <c r="C5788" s="321">
        <v>4621203</v>
      </c>
    </row>
    <row r="5789" spans="1:3" x14ac:dyDescent="0.25">
      <c r="A5789" s="321">
        <v>4621204</v>
      </c>
      <c r="B5789" s="320" t="s">
        <v>7304</v>
      </c>
      <c r="C5789" s="321">
        <v>4621204</v>
      </c>
    </row>
    <row r="5790" spans="1:3" x14ac:dyDescent="0.25">
      <c r="A5790" s="321">
        <v>4621205</v>
      </c>
      <c r="B5790" s="320" t="s">
        <v>7305</v>
      </c>
      <c r="C5790" s="321">
        <v>4621205</v>
      </c>
    </row>
    <row r="5791" spans="1:3" x14ac:dyDescent="0.25">
      <c r="A5791" s="321">
        <v>4621206</v>
      </c>
      <c r="B5791" s="320" t="s">
        <v>7306</v>
      </c>
      <c r="C5791" s="321">
        <v>4621206</v>
      </c>
    </row>
    <row r="5792" spans="1:3" ht="22.5" x14ac:dyDescent="0.25">
      <c r="A5792" s="321">
        <v>4621207</v>
      </c>
      <c r="B5792" s="320" t="s">
        <v>7307</v>
      </c>
      <c r="C5792" s="321">
        <v>4621207</v>
      </c>
    </row>
    <row r="5793" spans="1:3" x14ac:dyDescent="0.25">
      <c r="A5793" s="321">
        <v>4621208</v>
      </c>
      <c r="B5793" s="320" t="s">
        <v>7308</v>
      </c>
      <c r="C5793" s="321">
        <v>4621208</v>
      </c>
    </row>
    <row r="5794" spans="1:3" x14ac:dyDescent="0.25">
      <c r="A5794" s="321">
        <v>4621209</v>
      </c>
      <c r="B5794" s="320" t="s">
        <v>7309</v>
      </c>
      <c r="C5794" s="321">
        <v>4621209</v>
      </c>
    </row>
    <row r="5795" spans="1:3" ht="22.5" x14ac:dyDescent="0.25">
      <c r="A5795" s="321">
        <v>4621210</v>
      </c>
      <c r="B5795" s="320" t="s">
        <v>7310</v>
      </c>
      <c r="C5795" s="321">
        <v>4621210</v>
      </c>
    </row>
    <row r="5796" spans="1:3" ht="22.5" x14ac:dyDescent="0.25">
      <c r="A5796" s="321">
        <v>4621211</v>
      </c>
      <c r="B5796" s="320" t="s">
        <v>7311</v>
      </c>
      <c r="C5796" s="321">
        <v>4621211</v>
      </c>
    </row>
    <row r="5797" spans="1:3" ht="22.5" x14ac:dyDescent="0.25">
      <c r="A5797" s="321">
        <v>4621212</v>
      </c>
      <c r="B5797" s="320" t="s">
        <v>7312</v>
      </c>
      <c r="C5797" s="321">
        <v>4621212</v>
      </c>
    </row>
    <row r="5798" spans="1:3" ht="22.5" x14ac:dyDescent="0.25">
      <c r="A5798" s="321">
        <v>4621213</v>
      </c>
      <c r="B5798" s="320" t="s">
        <v>7313</v>
      </c>
      <c r="C5798" s="321">
        <v>4621213</v>
      </c>
    </row>
    <row r="5799" spans="1:3" x14ac:dyDescent="0.25">
      <c r="A5799" s="321">
        <v>4621214</v>
      </c>
      <c r="B5799" s="320" t="s">
        <v>7314</v>
      </c>
      <c r="C5799" s="321">
        <v>4621214</v>
      </c>
    </row>
    <row r="5800" spans="1:3" x14ac:dyDescent="0.25">
      <c r="A5800" s="321">
        <v>4621215</v>
      </c>
      <c r="B5800" s="320" t="s">
        <v>7315</v>
      </c>
      <c r="C5800" s="321">
        <v>4621215</v>
      </c>
    </row>
    <row r="5801" spans="1:3" ht="22.5" x14ac:dyDescent="0.25">
      <c r="A5801" s="321">
        <v>4621216</v>
      </c>
      <c r="B5801" s="320" t="s">
        <v>7316</v>
      </c>
      <c r="C5801" s="321">
        <v>4621216</v>
      </c>
    </row>
    <row r="5802" spans="1:3" x14ac:dyDescent="0.25">
      <c r="A5802" s="321">
        <v>4621298</v>
      </c>
      <c r="B5802" s="320" t="s">
        <v>7317</v>
      </c>
      <c r="C5802" s="321">
        <v>4621298</v>
      </c>
    </row>
    <row r="5803" spans="1:3" x14ac:dyDescent="0.25">
      <c r="A5803" s="321">
        <v>4621299</v>
      </c>
      <c r="B5803" s="320" t="s">
        <v>7318</v>
      </c>
      <c r="C5803" s="321">
        <v>4621299</v>
      </c>
    </row>
    <row r="5804" spans="1:3" ht="56.25" x14ac:dyDescent="0.25">
      <c r="A5804" s="321">
        <v>4621301</v>
      </c>
      <c r="B5804" s="320" t="s">
        <v>7319</v>
      </c>
      <c r="C5804" s="321">
        <v>4621301</v>
      </c>
    </row>
    <row r="5805" spans="1:3" ht="22.5" x14ac:dyDescent="0.25">
      <c r="A5805" s="321">
        <v>4621302</v>
      </c>
      <c r="B5805" s="320" t="s">
        <v>7320</v>
      </c>
      <c r="C5805" s="321">
        <v>4621302</v>
      </c>
    </row>
    <row r="5806" spans="1:3" ht="22.5" x14ac:dyDescent="0.25">
      <c r="A5806" s="321">
        <v>4621303</v>
      </c>
      <c r="B5806" s="320" t="s">
        <v>7321</v>
      </c>
      <c r="C5806" s="321">
        <v>4621303</v>
      </c>
    </row>
    <row r="5807" spans="1:3" ht="22.5" x14ac:dyDescent="0.25">
      <c r="A5807" s="321">
        <v>4621304</v>
      </c>
      <c r="B5807" s="320" t="s">
        <v>7322</v>
      </c>
      <c r="C5807" s="321">
        <v>4621304</v>
      </c>
    </row>
    <row r="5808" spans="1:3" ht="22.5" x14ac:dyDescent="0.25">
      <c r="A5808" s="321">
        <v>4621305</v>
      </c>
      <c r="B5808" s="320" t="s">
        <v>7323</v>
      </c>
      <c r="C5808" s="321">
        <v>4621305</v>
      </c>
    </row>
    <row r="5809" spans="1:3" x14ac:dyDescent="0.25">
      <c r="A5809" s="321">
        <v>4621401</v>
      </c>
      <c r="B5809" s="320" t="s">
        <v>7324</v>
      </c>
      <c r="C5809" s="321">
        <v>4621401</v>
      </c>
    </row>
    <row r="5810" spans="1:3" ht="22.5" x14ac:dyDescent="0.25">
      <c r="A5810" s="321">
        <v>4621402</v>
      </c>
      <c r="B5810" s="320" t="s">
        <v>7325</v>
      </c>
      <c r="C5810" s="321">
        <v>4621402</v>
      </c>
    </row>
    <row r="5811" spans="1:3" ht="22.5" x14ac:dyDescent="0.25">
      <c r="A5811" s="321">
        <v>4621403</v>
      </c>
      <c r="B5811" s="320" t="s">
        <v>7326</v>
      </c>
      <c r="C5811" s="321">
        <v>4621403</v>
      </c>
    </row>
    <row r="5812" spans="1:3" ht="22.5" x14ac:dyDescent="0.25">
      <c r="A5812" s="321">
        <v>4621404</v>
      </c>
      <c r="B5812" s="320" t="s">
        <v>7327</v>
      </c>
      <c r="C5812" s="321">
        <v>4621404</v>
      </c>
    </row>
    <row r="5813" spans="1:3" ht="22.5" x14ac:dyDescent="0.25">
      <c r="A5813" s="321">
        <v>4621499</v>
      </c>
      <c r="B5813" s="320" t="s">
        <v>7328</v>
      </c>
      <c r="C5813" s="321">
        <v>4621499</v>
      </c>
    </row>
    <row r="5814" spans="1:3" ht="22.5" x14ac:dyDescent="0.25">
      <c r="A5814" s="321">
        <v>46215</v>
      </c>
      <c r="B5814" s="320" t="s">
        <v>7329</v>
      </c>
      <c r="C5814" s="321">
        <v>46215</v>
      </c>
    </row>
    <row r="5815" spans="1:3" ht="22.5" x14ac:dyDescent="0.25">
      <c r="A5815" s="321">
        <v>4622001</v>
      </c>
      <c r="B5815" s="320" t="s">
        <v>7330</v>
      </c>
      <c r="C5815" s="321">
        <v>4622001</v>
      </c>
    </row>
    <row r="5816" spans="1:3" x14ac:dyDescent="0.25">
      <c r="A5816" s="321">
        <v>4622002</v>
      </c>
      <c r="B5816" s="320" t="s">
        <v>7331</v>
      </c>
      <c r="C5816" s="321">
        <v>4622002</v>
      </c>
    </row>
    <row r="5817" spans="1:3" x14ac:dyDescent="0.25">
      <c r="A5817" s="321">
        <v>46310</v>
      </c>
      <c r="B5817" s="320" t="s">
        <v>7332</v>
      </c>
      <c r="C5817" s="321">
        <v>46310</v>
      </c>
    </row>
    <row r="5818" spans="1:3" x14ac:dyDescent="0.25">
      <c r="A5818" s="321">
        <v>4632001</v>
      </c>
      <c r="B5818" s="320" t="s">
        <v>7333</v>
      </c>
      <c r="C5818" s="321">
        <v>4632001</v>
      </c>
    </row>
    <row r="5819" spans="1:3" x14ac:dyDescent="0.25">
      <c r="A5819" s="321">
        <v>4632002</v>
      </c>
      <c r="B5819" s="320" t="s">
        <v>7334</v>
      </c>
      <c r="C5819" s="321">
        <v>4632002</v>
      </c>
    </row>
    <row r="5820" spans="1:3" ht="22.5" x14ac:dyDescent="0.25">
      <c r="A5820" s="321">
        <v>4633001</v>
      </c>
      <c r="B5820" s="320" t="s">
        <v>7335</v>
      </c>
      <c r="C5820" s="321">
        <v>4633001</v>
      </c>
    </row>
    <row r="5821" spans="1:3" ht="22.5" x14ac:dyDescent="0.25">
      <c r="A5821" s="321">
        <v>4633002</v>
      </c>
      <c r="B5821" s="320" t="s">
        <v>7336</v>
      </c>
      <c r="C5821" s="321">
        <v>4633002</v>
      </c>
    </row>
    <row r="5822" spans="1:3" x14ac:dyDescent="0.25">
      <c r="A5822" s="321">
        <v>4634001</v>
      </c>
      <c r="B5822" s="320" t="s">
        <v>7337</v>
      </c>
      <c r="C5822" s="321">
        <v>4634001</v>
      </c>
    </row>
    <row r="5823" spans="1:3" ht="22.5" x14ac:dyDescent="0.25">
      <c r="A5823" s="321">
        <v>4634002</v>
      </c>
      <c r="B5823" s="320" t="s">
        <v>7338</v>
      </c>
      <c r="C5823" s="321">
        <v>4634002</v>
      </c>
    </row>
    <row r="5824" spans="1:3" ht="22.5" x14ac:dyDescent="0.25">
      <c r="A5824" s="321">
        <v>4634003</v>
      </c>
      <c r="B5824" s="320" t="s">
        <v>7339</v>
      </c>
      <c r="C5824" s="321">
        <v>4634003</v>
      </c>
    </row>
    <row r="5825" spans="1:3" x14ac:dyDescent="0.25">
      <c r="A5825" s="321">
        <v>4634004</v>
      </c>
      <c r="B5825" s="320" t="s">
        <v>7340</v>
      </c>
      <c r="C5825" s="321">
        <v>4634004</v>
      </c>
    </row>
    <row r="5826" spans="1:3" ht="22.5" x14ac:dyDescent="0.25">
      <c r="A5826" s="321">
        <v>4634005</v>
      </c>
      <c r="B5826" s="320" t="s">
        <v>7341</v>
      </c>
      <c r="C5826" s="321">
        <v>4634005</v>
      </c>
    </row>
    <row r="5827" spans="1:3" x14ac:dyDescent="0.25">
      <c r="A5827" s="321">
        <v>4635001</v>
      </c>
      <c r="B5827" s="320" t="s">
        <v>7342</v>
      </c>
      <c r="C5827" s="321">
        <v>4635001</v>
      </c>
    </row>
    <row r="5828" spans="1:3" ht="45" x14ac:dyDescent="0.25">
      <c r="A5828" s="321">
        <v>4636001</v>
      </c>
      <c r="B5828" s="320" t="s">
        <v>7343</v>
      </c>
      <c r="C5828" s="321">
        <v>4636001</v>
      </c>
    </row>
    <row r="5829" spans="1:3" x14ac:dyDescent="0.25">
      <c r="A5829" s="321">
        <v>4641001</v>
      </c>
      <c r="B5829" s="320" t="s">
        <v>7344</v>
      </c>
      <c r="C5829" s="321">
        <v>4641001</v>
      </c>
    </row>
    <row r="5830" spans="1:3" x14ac:dyDescent="0.25">
      <c r="A5830" s="321">
        <v>4641002</v>
      </c>
      <c r="B5830" s="320" t="s">
        <v>7345</v>
      </c>
      <c r="C5830" s="321">
        <v>4641002</v>
      </c>
    </row>
    <row r="5831" spans="1:3" x14ac:dyDescent="0.25">
      <c r="A5831" s="321">
        <v>4641003</v>
      </c>
      <c r="B5831" s="320" t="s">
        <v>7346</v>
      </c>
      <c r="C5831" s="321">
        <v>4641003</v>
      </c>
    </row>
    <row r="5832" spans="1:3" x14ac:dyDescent="0.25">
      <c r="A5832" s="321">
        <v>4641004</v>
      </c>
      <c r="B5832" s="320" t="s">
        <v>7347</v>
      </c>
      <c r="C5832" s="321">
        <v>4641004</v>
      </c>
    </row>
    <row r="5833" spans="1:3" x14ac:dyDescent="0.25">
      <c r="A5833" s="321">
        <v>4641005</v>
      </c>
      <c r="B5833" s="320" t="s">
        <v>7348</v>
      </c>
      <c r="C5833" s="321">
        <v>4641005</v>
      </c>
    </row>
    <row r="5834" spans="1:3" x14ac:dyDescent="0.25">
      <c r="A5834" s="321">
        <v>4641006</v>
      </c>
      <c r="B5834" s="320" t="s">
        <v>7349</v>
      </c>
      <c r="C5834" s="321">
        <v>4641006</v>
      </c>
    </row>
    <row r="5835" spans="1:3" x14ac:dyDescent="0.25">
      <c r="A5835" s="321">
        <v>4641007</v>
      </c>
      <c r="B5835" s="320" t="s">
        <v>7350</v>
      </c>
      <c r="C5835" s="321">
        <v>4641007</v>
      </c>
    </row>
    <row r="5836" spans="1:3" x14ac:dyDescent="0.25">
      <c r="A5836" s="321">
        <v>4642001</v>
      </c>
      <c r="B5836" s="320" t="s">
        <v>7351</v>
      </c>
      <c r="C5836" s="321">
        <v>4642001</v>
      </c>
    </row>
    <row r="5837" spans="1:3" x14ac:dyDescent="0.25">
      <c r="A5837" s="321">
        <v>4642002</v>
      </c>
      <c r="B5837" s="320" t="s">
        <v>7352</v>
      </c>
      <c r="C5837" s="321">
        <v>4642002</v>
      </c>
    </row>
    <row r="5838" spans="1:3" x14ac:dyDescent="0.25">
      <c r="A5838" s="321">
        <v>4643001</v>
      </c>
      <c r="B5838" s="320" t="s">
        <v>7353</v>
      </c>
      <c r="C5838" s="321">
        <v>4643001</v>
      </c>
    </row>
    <row r="5839" spans="1:3" x14ac:dyDescent="0.25">
      <c r="A5839" s="321">
        <v>4643002</v>
      </c>
      <c r="B5839" s="320" t="s">
        <v>7354</v>
      </c>
      <c r="C5839" s="321">
        <v>4643002</v>
      </c>
    </row>
    <row r="5840" spans="1:3" x14ac:dyDescent="0.25">
      <c r="A5840" s="321">
        <v>4643003</v>
      </c>
      <c r="B5840" s="320" t="s">
        <v>7355</v>
      </c>
      <c r="C5840" s="321">
        <v>4643003</v>
      </c>
    </row>
    <row r="5841" spans="1:3" x14ac:dyDescent="0.25">
      <c r="A5841" s="321">
        <v>4643004</v>
      </c>
      <c r="B5841" s="320" t="s">
        <v>7356</v>
      </c>
      <c r="C5841" s="321">
        <v>4643004</v>
      </c>
    </row>
    <row r="5842" spans="1:3" x14ac:dyDescent="0.25">
      <c r="A5842" s="321">
        <v>4643005</v>
      </c>
      <c r="B5842" s="320" t="s">
        <v>7357</v>
      </c>
      <c r="C5842" s="321">
        <v>4643005</v>
      </c>
    </row>
    <row r="5843" spans="1:3" x14ac:dyDescent="0.25">
      <c r="A5843" s="321">
        <v>4643006</v>
      </c>
      <c r="B5843" s="320" t="s">
        <v>7358</v>
      </c>
      <c r="C5843" s="321">
        <v>4643006</v>
      </c>
    </row>
    <row r="5844" spans="1:3" x14ac:dyDescent="0.25">
      <c r="A5844" s="321">
        <v>4651001</v>
      </c>
      <c r="B5844" s="320" t="s">
        <v>7359</v>
      </c>
      <c r="C5844" s="321">
        <v>4651001</v>
      </c>
    </row>
    <row r="5845" spans="1:3" x14ac:dyDescent="0.25">
      <c r="A5845" s="321">
        <v>4651002</v>
      </c>
      <c r="B5845" s="320" t="s">
        <v>7360</v>
      </c>
      <c r="C5845" s="321">
        <v>4651002</v>
      </c>
    </row>
    <row r="5846" spans="1:3" x14ac:dyDescent="0.25">
      <c r="A5846" s="321">
        <v>4651003</v>
      </c>
      <c r="B5846" s="320" t="s">
        <v>7361</v>
      </c>
      <c r="C5846" s="321">
        <v>4651003</v>
      </c>
    </row>
    <row r="5847" spans="1:3" x14ac:dyDescent="0.25">
      <c r="A5847" s="321">
        <v>4651004</v>
      </c>
      <c r="B5847" s="320" t="s">
        <v>7362</v>
      </c>
      <c r="C5847" s="321">
        <v>4651004</v>
      </c>
    </row>
    <row r="5848" spans="1:3" x14ac:dyDescent="0.25">
      <c r="A5848" s="321">
        <v>4651005</v>
      </c>
      <c r="B5848" s="320" t="s">
        <v>7363</v>
      </c>
      <c r="C5848" s="321">
        <v>4651005</v>
      </c>
    </row>
    <row r="5849" spans="1:3" x14ac:dyDescent="0.25">
      <c r="A5849" s="321">
        <v>4651006</v>
      </c>
      <c r="B5849" s="320" t="s">
        <v>7364</v>
      </c>
      <c r="C5849" s="321">
        <v>4651006</v>
      </c>
    </row>
    <row r="5850" spans="1:3" x14ac:dyDescent="0.25">
      <c r="A5850" s="321">
        <v>4651007</v>
      </c>
      <c r="B5850" s="320" t="s">
        <v>7365</v>
      </c>
      <c r="C5850" s="321">
        <v>4651007</v>
      </c>
    </row>
    <row r="5851" spans="1:3" x14ac:dyDescent="0.25">
      <c r="A5851" s="321">
        <v>4651008</v>
      </c>
      <c r="B5851" s="320" t="s">
        <v>7366</v>
      </c>
      <c r="C5851" s="321">
        <v>4651008</v>
      </c>
    </row>
    <row r="5852" spans="1:3" x14ac:dyDescent="0.25">
      <c r="A5852" s="321">
        <v>4651009</v>
      </c>
      <c r="B5852" s="320" t="s">
        <v>7367</v>
      </c>
      <c r="C5852" s="321">
        <v>4651009</v>
      </c>
    </row>
    <row r="5853" spans="1:3" x14ac:dyDescent="0.25">
      <c r="A5853" s="321">
        <v>4651010</v>
      </c>
      <c r="B5853" s="320" t="s">
        <v>7368</v>
      </c>
      <c r="C5853" s="321">
        <v>4651010</v>
      </c>
    </row>
    <row r="5854" spans="1:3" x14ac:dyDescent="0.25">
      <c r="A5854" s="321">
        <v>4651011</v>
      </c>
      <c r="B5854" s="320" t="s">
        <v>7369</v>
      </c>
      <c r="C5854" s="321">
        <v>4651011</v>
      </c>
    </row>
    <row r="5855" spans="1:3" x14ac:dyDescent="0.25">
      <c r="A5855" s="321">
        <v>4651012</v>
      </c>
      <c r="B5855" s="320" t="s">
        <v>7370</v>
      </c>
      <c r="C5855" s="321">
        <v>4651012</v>
      </c>
    </row>
    <row r="5856" spans="1:3" x14ac:dyDescent="0.25">
      <c r="A5856" s="321">
        <v>4653101</v>
      </c>
      <c r="B5856" s="320" t="s">
        <v>7371</v>
      </c>
      <c r="C5856" s="321">
        <v>4653101</v>
      </c>
    </row>
    <row r="5857" spans="1:3" x14ac:dyDescent="0.25">
      <c r="A5857" s="321">
        <v>4653102</v>
      </c>
      <c r="B5857" s="320" t="s">
        <v>7372</v>
      </c>
      <c r="C5857" s="321">
        <v>4653102</v>
      </c>
    </row>
    <row r="5858" spans="1:3" x14ac:dyDescent="0.25">
      <c r="A5858" s="321">
        <v>4653103</v>
      </c>
      <c r="B5858" s="320" t="s">
        <v>7373</v>
      </c>
      <c r="C5858" s="321">
        <v>4653103</v>
      </c>
    </row>
    <row r="5859" spans="1:3" x14ac:dyDescent="0.25">
      <c r="A5859" s="321">
        <v>4653104</v>
      </c>
      <c r="B5859" s="320" t="s">
        <v>7374</v>
      </c>
      <c r="C5859" s="321">
        <v>4653104</v>
      </c>
    </row>
    <row r="5860" spans="1:3" x14ac:dyDescent="0.25">
      <c r="A5860" s="321">
        <v>4653201</v>
      </c>
      <c r="B5860" s="320" t="s">
        <v>7375</v>
      </c>
      <c r="C5860" s="321">
        <v>4653201</v>
      </c>
    </row>
    <row r="5861" spans="1:3" x14ac:dyDescent="0.25">
      <c r="A5861" s="321">
        <v>4653901</v>
      </c>
      <c r="B5861" s="320" t="s">
        <v>7376</v>
      </c>
      <c r="C5861" s="321">
        <v>4653901</v>
      </c>
    </row>
    <row r="5862" spans="1:3" x14ac:dyDescent="0.25">
      <c r="A5862" s="321">
        <v>4653902</v>
      </c>
      <c r="B5862" s="320" t="s">
        <v>7377</v>
      </c>
      <c r="C5862" s="321">
        <v>4653902</v>
      </c>
    </row>
    <row r="5863" spans="1:3" x14ac:dyDescent="0.25">
      <c r="A5863" s="321">
        <v>4653903</v>
      </c>
      <c r="B5863" s="320" t="s">
        <v>7378</v>
      </c>
      <c r="C5863" s="321">
        <v>4653903</v>
      </c>
    </row>
    <row r="5864" spans="1:3" x14ac:dyDescent="0.25">
      <c r="A5864" s="321">
        <v>4653904</v>
      </c>
      <c r="B5864" s="320" t="s">
        <v>7379</v>
      </c>
      <c r="C5864" s="321">
        <v>4653904</v>
      </c>
    </row>
    <row r="5865" spans="1:3" x14ac:dyDescent="0.25">
      <c r="A5865" s="321">
        <v>4654101</v>
      </c>
      <c r="B5865" s="320" t="s">
        <v>7380</v>
      </c>
      <c r="C5865" s="321">
        <v>4654101</v>
      </c>
    </row>
    <row r="5866" spans="1:3" x14ac:dyDescent="0.25">
      <c r="A5866" s="321">
        <v>4654102</v>
      </c>
      <c r="B5866" s="320" t="s">
        <v>7381</v>
      </c>
      <c r="C5866" s="321">
        <v>4654102</v>
      </c>
    </row>
    <row r="5867" spans="1:3" x14ac:dyDescent="0.25">
      <c r="A5867" s="321">
        <v>4654103</v>
      </c>
      <c r="B5867" s="320" t="s">
        <v>7382</v>
      </c>
      <c r="C5867" s="321">
        <v>4654103</v>
      </c>
    </row>
    <row r="5868" spans="1:3" x14ac:dyDescent="0.25">
      <c r="A5868" s="321">
        <v>4654104</v>
      </c>
      <c r="B5868" s="320" t="s">
        <v>7383</v>
      </c>
      <c r="C5868" s="321">
        <v>4654104</v>
      </c>
    </row>
    <row r="5869" spans="1:3" x14ac:dyDescent="0.25">
      <c r="A5869" s="321">
        <v>4654201</v>
      </c>
      <c r="B5869" s="320" t="s">
        <v>7384</v>
      </c>
      <c r="C5869" s="321">
        <v>4654201</v>
      </c>
    </row>
    <row r="5870" spans="1:3" x14ac:dyDescent="0.25">
      <c r="A5870" s="321">
        <v>4654202</v>
      </c>
      <c r="B5870" s="320" t="s">
        <v>7385</v>
      </c>
      <c r="C5870" s="321">
        <v>4654202</v>
      </c>
    </row>
    <row r="5871" spans="1:3" ht="22.5" x14ac:dyDescent="0.25">
      <c r="A5871" s="321">
        <v>4691101</v>
      </c>
      <c r="B5871" s="320" t="s">
        <v>7386</v>
      </c>
      <c r="C5871" s="321">
        <v>4691101</v>
      </c>
    </row>
    <row r="5872" spans="1:3" x14ac:dyDescent="0.25">
      <c r="A5872" s="321">
        <v>4691102</v>
      </c>
      <c r="B5872" s="320" t="s">
        <v>7387</v>
      </c>
      <c r="C5872" s="321">
        <v>4691102</v>
      </c>
    </row>
    <row r="5873" spans="1:3" x14ac:dyDescent="0.25">
      <c r="A5873" s="321">
        <v>4691103</v>
      </c>
      <c r="B5873" s="320" t="s">
        <v>7388</v>
      </c>
      <c r="C5873" s="321">
        <v>4691103</v>
      </c>
    </row>
    <row r="5874" spans="1:3" x14ac:dyDescent="0.25">
      <c r="A5874" s="321">
        <v>4691104</v>
      </c>
      <c r="B5874" s="320" t="s">
        <v>7389</v>
      </c>
      <c r="C5874" s="321">
        <v>4691104</v>
      </c>
    </row>
    <row r="5875" spans="1:3" x14ac:dyDescent="0.25">
      <c r="A5875" s="321">
        <v>4691105</v>
      </c>
      <c r="B5875" s="320" t="s">
        <v>7390</v>
      </c>
      <c r="C5875" s="321">
        <v>4691105</v>
      </c>
    </row>
    <row r="5876" spans="1:3" x14ac:dyDescent="0.25">
      <c r="A5876" s="321">
        <v>4691106</v>
      </c>
      <c r="B5876" s="320" t="s">
        <v>7391</v>
      </c>
      <c r="C5876" s="321">
        <v>4691106</v>
      </c>
    </row>
    <row r="5877" spans="1:3" x14ac:dyDescent="0.25">
      <c r="A5877" s="321">
        <v>4691107</v>
      </c>
      <c r="B5877" s="320" t="s">
        <v>7392</v>
      </c>
      <c r="C5877" s="321">
        <v>4691107</v>
      </c>
    </row>
    <row r="5878" spans="1:3" x14ac:dyDescent="0.25">
      <c r="A5878" s="321">
        <v>4691108</v>
      </c>
      <c r="B5878" s="320" t="s">
        <v>7393</v>
      </c>
      <c r="C5878" s="321">
        <v>4691108</v>
      </c>
    </row>
    <row r="5879" spans="1:3" x14ac:dyDescent="0.25">
      <c r="A5879" s="321">
        <v>4691109</v>
      </c>
      <c r="B5879" s="320" t="s">
        <v>7394</v>
      </c>
      <c r="C5879" s="321">
        <v>4691109</v>
      </c>
    </row>
    <row r="5880" spans="1:3" x14ac:dyDescent="0.25">
      <c r="A5880" s="321">
        <v>4691110</v>
      </c>
      <c r="B5880" s="320" t="s">
        <v>7395</v>
      </c>
      <c r="C5880" s="321">
        <v>4691110</v>
      </c>
    </row>
    <row r="5881" spans="1:3" ht="22.5" x14ac:dyDescent="0.25">
      <c r="A5881" s="321">
        <v>4691201</v>
      </c>
      <c r="B5881" s="320" t="s">
        <v>7396</v>
      </c>
      <c r="C5881" s="321">
        <v>4691201</v>
      </c>
    </row>
    <row r="5882" spans="1:3" x14ac:dyDescent="0.25">
      <c r="A5882" s="321">
        <v>4691202</v>
      </c>
      <c r="B5882" s="320" t="s">
        <v>7397</v>
      </c>
      <c r="C5882" s="321">
        <v>4691202</v>
      </c>
    </row>
    <row r="5883" spans="1:3" ht="22.5" x14ac:dyDescent="0.25">
      <c r="A5883" s="321">
        <v>46921</v>
      </c>
      <c r="B5883" s="320" t="s">
        <v>7398</v>
      </c>
      <c r="C5883" s="321">
        <v>46921</v>
      </c>
    </row>
    <row r="5884" spans="1:3" x14ac:dyDescent="0.25">
      <c r="A5884" s="321">
        <v>4692901</v>
      </c>
      <c r="B5884" s="320" t="s">
        <v>7399</v>
      </c>
      <c r="C5884" s="321">
        <v>4692901</v>
      </c>
    </row>
    <row r="5885" spans="1:3" x14ac:dyDescent="0.25">
      <c r="A5885" s="321">
        <v>4692902</v>
      </c>
      <c r="B5885" s="320" t="s">
        <v>7400</v>
      </c>
      <c r="C5885" s="321">
        <v>4692902</v>
      </c>
    </row>
    <row r="5886" spans="1:3" x14ac:dyDescent="0.25">
      <c r="A5886" s="321">
        <v>4692903</v>
      </c>
      <c r="B5886" s="320" t="s">
        <v>7401</v>
      </c>
      <c r="C5886" s="321">
        <v>4692903</v>
      </c>
    </row>
    <row r="5887" spans="1:3" x14ac:dyDescent="0.25">
      <c r="A5887" s="321">
        <v>4692904</v>
      </c>
      <c r="B5887" s="320" t="s">
        <v>7402</v>
      </c>
      <c r="C5887" s="321">
        <v>4692904</v>
      </c>
    </row>
    <row r="5888" spans="1:3" x14ac:dyDescent="0.25">
      <c r="A5888" s="321">
        <v>4692905</v>
      </c>
      <c r="B5888" s="320" t="s">
        <v>7403</v>
      </c>
      <c r="C5888" s="321">
        <v>4692905</v>
      </c>
    </row>
    <row r="5889" spans="1:3" x14ac:dyDescent="0.25">
      <c r="A5889" s="321">
        <v>4692906</v>
      </c>
      <c r="B5889" s="320" t="s">
        <v>7404</v>
      </c>
      <c r="C5889" s="321">
        <v>4692906</v>
      </c>
    </row>
    <row r="5890" spans="1:3" x14ac:dyDescent="0.25">
      <c r="A5890" s="321">
        <v>4692907</v>
      </c>
      <c r="B5890" s="320" t="s">
        <v>7405</v>
      </c>
      <c r="C5890" s="321">
        <v>4692907</v>
      </c>
    </row>
    <row r="5891" spans="1:3" ht="22.5" x14ac:dyDescent="0.25">
      <c r="A5891" s="321">
        <v>4692999</v>
      </c>
      <c r="B5891" s="320" t="s">
        <v>7406</v>
      </c>
      <c r="C5891" s="321">
        <v>4692999</v>
      </c>
    </row>
    <row r="5892" spans="1:3" x14ac:dyDescent="0.25">
      <c r="A5892" s="321">
        <v>4693101</v>
      </c>
      <c r="B5892" s="320" t="s">
        <v>7407</v>
      </c>
      <c r="C5892" s="321">
        <v>4693101</v>
      </c>
    </row>
    <row r="5893" spans="1:3" x14ac:dyDescent="0.25">
      <c r="A5893" s="321">
        <v>4693201</v>
      </c>
      <c r="B5893" s="320" t="s">
        <v>7408</v>
      </c>
      <c r="C5893" s="321">
        <v>4693201</v>
      </c>
    </row>
    <row r="5894" spans="1:3" x14ac:dyDescent="0.25">
      <c r="A5894" s="321">
        <v>4693901</v>
      </c>
      <c r="B5894" s="320" t="s">
        <v>7409</v>
      </c>
      <c r="C5894" s="321">
        <v>4693901</v>
      </c>
    </row>
    <row r="5895" spans="1:3" ht="22.5" x14ac:dyDescent="0.25">
      <c r="A5895" s="321">
        <v>4693902</v>
      </c>
      <c r="B5895" s="320" t="s">
        <v>7410</v>
      </c>
      <c r="C5895" s="321">
        <v>4693902</v>
      </c>
    </row>
    <row r="5896" spans="1:3" x14ac:dyDescent="0.25">
      <c r="A5896" s="321">
        <v>4693903</v>
      </c>
      <c r="B5896" s="320" t="s">
        <v>7411</v>
      </c>
      <c r="C5896" s="321">
        <v>4693903</v>
      </c>
    </row>
    <row r="5897" spans="1:3" x14ac:dyDescent="0.25">
      <c r="A5897" s="321">
        <v>4693904</v>
      </c>
      <c r="B5897" s="320" t="s">
        <v>7412</v>
      </c>
      <c r="C5897" s="321">
        <v>4693904</v>
      </c>
    </row>
    <row r="5898" spans="1:3" x14ac:dyDescent="0.25">
      <c r="A5898" s="321">
        <v>4693905</v>
      </c>
      <c r="B5898" s="320" t="s">
        <v>7413</v>
      </c>
      <c r="C5898" s="321">
        <v>4693905</v>
      </c>
    </row>
    <row r="5899" spans="1:3" x14ac:dyDescent="0.25">
      <c r="A5899" s="321">
        <v>4693997</v>
      </c>
      <c r="B5899" s="320" t="s">
        <v>7414</v>
      </c>
      <c r="C5899" s="321">
        <v>4693997</v>
      </c>
    </row>
    <row r="5900" spans="1:3" x14ac:dyDescent="0.25">
      <c r="A5900" s="321">
        <v>4693998</v>
      </c>
      <c r="B5900" s="320" t="s">
        <v>7415</v>
      </c>
      <c r="C5900" s="321">
        <v>4693998</v>
      </c>
    </row>
    <row r="5901" spans="1:3" x14ac:dyDescent="0.25">
      <c r="A5901" s="321">
        <v>4693999</v>
      </c>
      <c r="B5901" s="320" t="s">
        <v>7416</v>
      </c>
      <c r="C5901" s="321">
        <v>4693999</v>
      </c>
    </row>
    <row r="5902" spans="1:3" x14ac:dyDescent="0.25">
      <c r="A5902" s="321">
        <v>4694001</v>
      </c>
      <c r="B5902" s="320" t="s">
        <v>7417</v>
      </c>
      <c r="C5902" s="321">
        <v>4694001</v>
      </c>
    </row>
    <row r="5903" spans="1:3" x14ac:dyDescent="0.25">
      <c r="A5903" s="321">
        <v>4694002</v>
      </c>
      <c r="B5903" s="320" t="s">
        <v>7418</v>
      </c>
      <c r="C5903" s="321">
        <v>4694002</v>
      </c>
    </row>
    <row r="5904" spans="1:3" x14ac:dyDescent="0.25">
      <c r="A5904" s="321">
        <v>4694003</v>
      </c>
      <c r="B5904" s="320" t="s">
        <v>7419</v>
      </c>
      <c r="C5904" s="321">
        <v>4694003</v>
      </c>
    </row>
    <row r="5905" spans="1:3" x14ac:dyDescent="0.25">
      <c r="A5905" s="321">
        <v>4694004</v>
      </c>
      <c r="B5905" s="320" t="s">
        <v>7420</v>
      </c>
      <c r="C5905" s="321">
        <v>4694004</v>
      </c>
    </row>
    <row r="5906" spans="1:3" x14ac:dyDescent="0.25">
      <c r="A5906" s="321">
        <v>4694005</v>
      </c>
      <c r="B5906" s="320" t="s">
        <v>7421</v>
      </c>
      <c r="C5906" s="321">
        <v>4694005</v>
      </c>
    </row>
    <row r="5907" spans="1:3" ht="22.5" x14ac:dyDescent="0.25">
      <c r="A5907" s="321">
        <v>4694006</v>
      </c>
      <c r="B5907" s="320" t="s">
        <v>7422</v>
      </c>
      <c r="C5907" s="321">
        <v>4694006</v>
      </c>
    </row>
    <row r="5908" spans="1:3" x14ac:dyDescent="0.25">
      <c r="A5908" s="321">
        <v>4694007</v>
      </c>
      <c r="B5908" s="320" t="s">
        <v>7423</v>
      </c>
      <c r="C5908" s="321">
        <v>4694007</v>
      </c>
    </row>
    <row r="5909" spans="1:3" x14ac:dyDescent="0.25">
      <c r="A5909" s="321">
        <v>4694008</v>
      </c>
      <c r="B5909" s="320" t="s">
        <v>7424</v>
      </c>
      <c r="C5909" s="321">
        <v>4694008</v>
      </c>
    </row>
    <row r="5910" spans="1:3" x14ac:dyDescent="0.25">
      <c r="A5910" s="321">
        <v>4695001</v>
      </c>
      <c r="B5910" s="320" t="s">
        <v>7425</v>
      </c>
      <c r="C5910" s="321">
        <v>4695001</v>
      </c>
    </row>
    <row r="5911" spans="1:3" x14ac:dyDescent="0.25">
      <c r="A5911" s="321">
        <v>4695002</v>
      </c>
      <c r="B5911" s="320" t="s">
        <v>7426</v>
      </c>
      <c r="C5911" s="321">
        <v>4695002</v>
      </c>
    </row>
    <row r="5912" spans="1:3" x14ac:dyDescent="0.25">
      <c r="A5912" s="321">
        <v>4695003</v>
      </c>
      <c r="B5912" s="320" t="s">
        <v>7427</v>
      </c>
      <c r="C5912" s="321">
        <v>4695003</v>
      </c>
    </row>
    <row r="5913" spans="1:3" x14ac:dyDescent="0.25">
      <c r="A5913" s="321">
        <v>4695099</v>
      </c>
      <c r="B5913" s="320" t="s">
        <v>7428</v>
      </c>
      <c r="C5913" s="321">
        <v>4695099</v>
      </c>
    </row>
    <row r="5914" spans="1:3" ht="22.5" x14ac:dyDescent="0.25">
      <c r="A5914" s="321">
        <v>4696101</v>
      </c>
      <c r="B5914" s="320" t="s">
        <v>7429</v>
      </c>
      <c r="C5914" s="321">
        <v>4696101</v>
      </c>
    </row>
    <row r="5915" spans="1:3" ht="22.5" x14ac:dyDescent="0.25">
      <c r="A5915" s="321">
        <v>4696102</v>
      </c>
      <c r="B5915" s="320" t="s">
        <v>7430</v>
      </c>
      <c r="C5915" s="321">
        <v>4696102</v>
      </c>
    </row>
    <row r="5916" spans="1:3" x14ac:dyDescent="0.25">
      <c r="A5916" s="321">
        <v>4696103</v>
      </c>
      <c r="B5916" s="320" t="s">
        <v>7431</v>
      </c>
      <c r="C5916" s="321">
        <v>4696103</v>
      </c>
    </row>
    <row r="5917" spans="1:3" ht="22.5" x14ac:dyDescent="0.25">
      <c r="A5917" s="321">
        <v>4696104</v>
      </c>
      <c r="B5917" s="320" t="s">
        <v>7432</v>
      </c>
      <c r="C5917" s="321">
        <v>4696104</v>
      </c>
    </row>
    <row r="5918" spans="1:3" x14ac:dyDescent="0.25">
      <c r="A5918" s="321">
        <v>4696105</v>
      </c>
      <c r="B5918" s="320" t="s">
        <v>7433</v>
      </c>
      <c r="C5918" s="321">
        <v>4696105</v>
      </c>
    </row>
    <row r="5919" spans="1:3" ht="22.5" x14ac:dyDescent="0.25">
      <c r="A5919" s="321">
        <v>4696106</v>
      </c>
      <c r="B5919" s="320" t="s">
        <v>7434</v>
      </c>
      <c r="C5919" s="321">
        <v>4696106</v>
      </c>
    </row>
    <row r="5920" spans="1:3" x14ac:dyDescent="0.25">
      <c r="A5920" s="321">
        <v>4696107</v>
      </c>
      <c r="B5920" s="320" t="s">
        <v>7435</v>
      </c>
      <c r="C5920" s="321">
        <v>4696107</v>
      </c>
    </row>
    <row r="5921" spans="1:3" ht="22.5" x14ac:dyDescent="0.25">
      <c r="A5921" s="321">
        <v>4696199</v>
      </c>
      <c r="B5921" s="320" t="s">
        <v>7436</v>
      </c>
      <c r="C5921" s="321">
        <v>4696199</v>
      </c>
    </row>
    <row r="5922" spans="1:3" x14ac:dyDescent="0.25">
      <c r="A5922" s="321">
        <v>46962</v>
      </c>
      <c r="B5922" s="320" t="s">
        <v>7437</v>
      </c>
      <c r="C5922" s="321">
        <v>46962</v>
      </c>
    </row>
    <row r="5923" spans="1:3" x14ac:dyDescent="0.25">
      <c r="A5923" s="321">
        <v>46963</v>
      </c>
      <c r="B5923" s="320" t="s">
        <v>7438</v>
      </c>
      <c r="C5923" s="321">
        <v>46963</v>
      </c>
    </row>
    <row r="5924" spans="1:3" x14ac:dyDescent="0.25">
      <c r="A5924" s="321">
        <v>4696901</v>
      </c>
      <c r="B5924" s="320" t="s">
        <v>7439</v>
      </c>
      <c r="C5924" s="321">
        <v>4696901</v>
      </c>
    </row>
    <row r="5925" spans="1:3" x14ac:dyDescent="0.25">
      <c r="A5925" s="321">
        <v>4711101</v>
      </c>
      <c r="B5925" s="320" t="s">
        <v>7440</v>
      </c>
      <c r="C5925" s="321">
        <v>4711101</v>
      </c>
    </row>
    <row r="5926" spans="1:3" x14ac:dyDescent="0.25">
      <c r="A5926" s="321">
        <v>4711102</v>
      </c>
      <c r="B5926" s="320" t="s">
        <v>7441</v>
      </c>
      <c r="C5926" s="321">
        <v>4711102</v>
      </c>
    </row>
    <row r="5927" spans="1:3" ht="22.5" x14ac:dyDescent="0.25">
      <c r="A5927" s="321">
        <v>4711201</v>
      </c>
      <c r="B5927" s="320" t="s">
        <v>7442</v>
      </c>
      <c r="C5927" s="321">
        <v>4711201</v>
      </c>
    </row>
    <row r="5928" spans="1:3" x14ac:dyDescent="0.25">
      <c r="A5928" s="321">
        <v>4712001</v>
      </c>
      <c r="B5928" s="320" t="s">
        <v>7443</v>
      </c>
      <c r="C5928" s="321">
        <v>4712001</v>
      </c>
    </row>
    <row r="5929" spans="1:3" ht="22.5" x14ac:dyDescent="0.25">
      <c r="A5929" s="321">
        <v>4713001</v>
      </c>
      <c r="B5929" s="320" t="s">
        <v>7444</v>
      </c>
      <c r="C5929" s="321">
        <v>4713001</v>
      </c>
    </row>
    <row r="5930" spans="1:3" ht="22.5" x14ac:dyDescent="0.25">
      <c r="A5930" s="321">
        <v>4713002</v>
      </c>
      <c r="B5930" s="320" t="s">
        <v>7445</v>
      </c>
      <c r="C5930" s="321">
        <v>4713002</v>
      </c>
    </row>
    <row r="5931" spans="1:3" x14ac:dyDescent="0.25">
      <c r="A5931" s="321">
        <v>4714001</v>
      </c>
      <c r="B5931" s="320" t="s">
        <v>7446</v>
      </c>
      <c r="C5931" s="321">
        <v>4714001</v>
      </c>
    </row>
    <row r="5932" spans="1:3" x14ac:dyDescent="0.25">
      <c r="A5932" s="321">
        <v>4714002</v>
      </c>
      <c r="B5932" s="320" t="s">
        <v>7447</v>
      </c>
      <c r="C5932" s="321">
        <v>4714002</v>
      </c>
    </row>
    <row r="5933" spans="1:3" x14ac:dyDescent="0.25">
      <c r="A5933" s="321">
        <v>4715001</v>
      </c>
      <c r="B5933" s="320" t="s">
        <v>7448</v>
      </c>
      <c r="C5933" s="321">
        <v>4715001</v>
      </c>
    </row>
    <row r="5934" spans="1:3" ht="22.5" x14ac:dyDescent="0.25">
      <c r="A5934" s="321">
        <v>4715002</v>
      </c>
      <c r="B5934" s="320" t="s">
        <v>7449</v>
      </c>
      <c r="C5934" s="321">
        <v>4715002</v>
      </c>
    </row>
    <row r="5935" spans="1:3" ht="22.5" x14ac:dyDescent="0.25">
      <c r="A5935" s="321">
        <v>4716001</v>
      </c>
      <c r="B5935" s="320" t="s">
        <v>7450</v>
      </c>
      <c r="C5935" s="321">
        <v>4716001</v>
      </c>
    </row>
    <row r="5936" spans="1:3" x14ac:dyDescent="0.25">
      <c r="A5936" s="321">
        <v>4716002</v>
      </c>
      <c r="B5936" s="320" t="s">
        <v>7451</v>
      </c>
      <c r="C5936" s="321">
        <v>4716002</v>
      </c>
    </row>
    <row r="5937" spans="1:3" x14ac:dyDescent="0.25">
      <c r="A5937" s="321">
        <v>4716003</v>
      </c>
      <c r="B5937" s="320" t="s">
        <v>7452</v>
      </c>
      <c r="C5937" s="321">
        <v>4716003</v>
      </c>
    </row>
    <row r="5938" spans="1:3" x14ac:dyDescent="0.25">
      <c r="A5938" s="321">
        <v>4716004</v>
      </c>
      <c r="B5938" s="320" t="s">
        <v>7453</v>
      </c>
      <c r="C5938" s="321">
        <v>4716004</v>
      </c>
    </row>
    <row r="5939" spans="1:3" x14ac:dyDescent="0.25">
      <c r="A5939" s="321">
        <v>47171</v>
      </c>
      <c r="B5939" s="320" t="s">
        <v>7454</v>
      </c>
      <c r="C5939" s="321">
        <v>47171</v>
      </c>
    </row>
    <row r="5940" spans="1:3" ht="33.75" x14ac:dyDescent="0.25">
      <c r="A5940" s="321">
        <v>47172</v>
      </c>
      <c r="B5940" s="320" t="s">
        <v>7455</v>
      </c>
      <c r="C5940" s="321">
        <v>47172</v>
      </c>
    </row>
    <row r="5941" spans="1:3" x14ac:dyDescent="0.25">
      <c r="A5941" s="321">
        <v>4717301</v>
      </c>
      <c r="B5941" s="320" t="s">
        <v>7456</v>
      </c>
      <c r="C5941" s="321">
        <v>4717301</v>
      </c>
    </row>
    <row r="5942" spans="1:3" x14ac:dyDescent="0.25">
      <c r="A5942" s="321">
        <v>4717302</v>
      </c>
      <c r="B5942" s="320" t="s">
        <v>7457</v>
      </c>
      <c r="C5942" s="321">
        <v>4717302</v>
      </c>
    </row>
    <row r="5943" spans="1:3" x14ac:dyDescent="0.25">
      <c r="A5943" s="321">
        <v>4717401</v>
      </c>
      <c r="B5943" s="320" t="s">
        <v>7458</v>
      </c>
      <c r="C5943" s="321">
        <v>4717401</v>
      </c>
    </row>
    <row r="5944" spans="1:3" x14ac:dyDescent="0.25">
      <c r="A5944" s="321">
        <v>4721101</v>
      </c>
      <c r="B5944" s="320" t="s">
        <v>7459</v>
      </c>
      <c r="C5944" s="321">
        <v>4721101</v>
      </c>
    </row>
    <row r="5945" spans="1:3" x14ac:dyDescent="0.25">
      <c r="A5945" s="321">
        <v>4721102</v>
      </c>
      <c r="B5945" s="320" t="s">
        <v>7460</v>
      </c>
      <c r="C5945" s="321">
        <v>4721102</v>
      </c>
    </row>
    <row r="5946" spans="1:3" x14ac:dyDescent="0.25">
      <c r="A5946" s="321">
        <v>4721201</v>
      </c>
      <c r="B5946" s="320" t="s">
        <v>7461</v>
      </c>
      <c r="C5946" s="321">
        <v>4721201</v>
      </c>
    </row>
    <row r="5947" spans="1:3" x14ac:dyDescent="0.25">
      <c r="A5947" s="321">
        <v>4721202</v>
      </c>
      <c r="B5947" s="320" t="s">
        <v>7462</v>
      </c>
      <c r="C5947" s="321">
        <v>4721202</v>
      </c>
    </row>
    <row r="5948" spans="1:3" x14ac:dyDescent="0.25">
      <c r="A5948" s="321">
        <v>47213</v>
      </c>
      <c r="B5948" s="320" t="s">
        <v>7463</v>
      </c>
      <c r="C5948" s="321">
        <v>47213</v>
      </c>
    </row>
    <row r="5949" spans="1:3" x14ac:dyDescent="0.25">
      <c r="A5949" s="321">
        <v>47214</v>
      </c>
      <c r="B5949" s="320" t="s">
        <v>7464</v>
      </c>
      <c r="C5949" s="321">
        <v>47214</v>
      </c>
    </row>
    <row r="5950" spans="1:3" x14ac:dyDescent="0.25">
      <c r="A5950" s="321">
        <v>47215</v>
      </c>
      <c r="B5950" s="320" t="s">
        <v>7465</v>
      </c>
      <c r="C5950" s="321">
        <v>47215</v>
      </c>
    </row>
    <row r="5951" spans="1:3" x14ac:dyDescent="0.25">
      <c r="A5951" s="321">
        <v>47221</v>
      </c>
      <c r="B5951" s="320" t="s">
        <v>7466</v>
      </c>
      <c r="C5951" s="321">
        <v>47221</v>
      </c>
    </row>
    <row r="5952" spans="1:3" ht="22.5" x14ac:dyDescent="0.25">
      <c r="A5952" s="321">
        <v>47222</v>
      </c>
      <c r="B5952" s="320" t="s">
        <v>7467</v>
      </c>
      <c r="C5952" s="321">
        <v>47222</v>
      </c>
    </row>
    <row r="5953" spans="1:3" x14ac:dyDescent="0.25">
      <c r="A5953" s="321">
        <v>4722301</v>
      </c>
      <c r="B5953" s="320" t="s">
        <v>7468</v>
      </c>
      <c r="C5953" s="321">
        <v>4722301</v>
      </c>
    </row>
    <row r="5954" spans="1:3" x14ac:dyDescent="0.25">
      <c r="A5954" s="321">
        <v>4722302</v>
      </c>
      <c r="B5954" s="320" t="s">
        <v>7469</v>
      </c>
      <c r="C5954" s="321">
        <v>4722302</v>
      </c>
    </row>
    <row r="5955" spans="1:3" x14ac:dyDescent="0.25">
      <c r="A5955" s="321">
        <v>4722303</v>
      </c>
      <c r="B5955" s="320" t="s">
        <v>7470</v>
      </c>
      <c r="C5955" s="321">
        <v>4722303</v>
      </c>
    </row>
    <row r="5956" spans="1:3" x14ac:dyDescent="0.25">
      <c r="A5956" s="321">
        <v>4722304</v>
      </c>
      <c r="B5956" s="320" t="s">
        <v>7471</v>
      </c>
      <c r="C5956" s="321">
        <v>4722304</v>
      </c>
    </row>
    <row r="5957" spans="1:3" x14ac:dyDescent="0.25">
      <c r="A5957" s="321">
        <v>4722305</v>
      </c>
      <c r="B5957" s="320" t="s">
        <v>7472</v>
      </c>
      <c r="C5957" s="321">
        <v>4722305</v>
      </c>
    </row>
    <row r="5958" spans="1:3" x14ac:dyDescent="0.25">
      <c r="A5958" s="321">
        <v>4722306</v>
      </c>
      <c r="B5958" s="320" t="s">
        <v>7473</v>
      </c>
      <c r="C5958" s="321">
        <v>4722306</v>
      </c>
    </row>
    <row r="5959" spans="1:3" x14ac:dyDescent="0.25">
      <c r="A5959" s="321">
        <v>4731101</v>
      </c>
      <c r="B5959" s="320" t="s">
        <v>7474</v>
      </c>
      <c r="C5959" s="321">
        <v>4731101</v>
      </c>
    </row>
    <row r="5960" spans="1:3" x14ac:dyDescent="0.25">
      <c r="A5960" s="321">
        <v>4731102</v>
      </c>
      <c r="B5960" s="320" t="s">
        <v>7475</v>
      </c>
      <c r="C5960" s="321">
        <v>4731102</v>
      </c>
    </row>
    <row r="5961" spans="1:3" ht="33.75" x14ac:dyDescent="0.25">
      <c r="A5961" s="321">
        <v>47312</v>
      </c>
      <c r="B5961" s="320" t="s">
        <v>7476</v>
      </c>
      <c r="C5961" s="321">
        <v>47312</v>
      </c>
    </row>
    <row r="5962" spans="1:3" x14ac:dyDescent="0.25">
      <c r="A5962" s="321">
        <v>4731301</v>
      </c>
      <c r="B5962" s="320" t="s">
        <v>7477</v>
      </c>
      <c r="C5962" s="321">
        <v>4731301</v>
      </c>
    </row>
    <row r="5963" spans="1:3" x14ac:dyDescent="0.25">
      <c r="A5963" s="321">
        <v>4731401</v>
      </c>
      <c r="B5963" s="320" t="s">
        <v>7478</v>
      </c>
      <c r="C5963" s="321">
        <v>4731401</v>
      </c>
    </row>
    <row r="5964" spans="1:3" ht="22.5" x14ac:dyDescent="0.25">
      <c r="A5964" s="321">
        <v>4731501</v>
      </c>
      <c r="B5964" s="320" t="s">
        <v>7479</v>
      </c>
      <c r="C5964" s="321">
        <v>4731501</v>
      </c>
    </row>
    <row r="5965" spans="1:3" x14ac:dyDescent="0.25">
      <c r="A5965" s="321">
        <v>4732101</v>
      </c>
      <c r="B5965" s="320" t="s">
        <v>7480</v>
      </c>
      <c r="C5965" s="321">
        <v>4732101</v>
      </c>
    </row>
    <row r="5966" spans="1:3" x14ac:dyDescent="0.25">
      <c r="A5966" s="321">
        <v>4732102</v>
      </c>
      <c r="B5966" s="320" t="s">
        <v>7481</v>
      </c>
      <c r="C5966" s="321">
        <v>4732102</v>
      </c>
    </row>
    <row r="5967" spans="1:3" x14ac:dyDescent="0.25">
      <c r="A5967" s="321">
        <v>4732103</v>
      </c>
      <c r="B5967" s="320" t="s">
        <v>7482</v>
      </c>
      <c r="C5967" s="321">
        <v>4732103</v>
      </c>
    </row>
    <row r="5968" spans="1:3" x14ac:dyDescent="0.25">
      <c r="A5968" s="321">
        <v>4732104</v>
      </c>
      <c r="B5968" s="320" t="s">
        <v>7483</v>
      </c>
      <c r="C5968" s="321">
        <v>4732104</v>
      </c>
    </row>
    <row r="5969" spans="1:3" x14ac:dyDescent="0.25">
      <c r="A5969" s="321">
        <v>4732105</v>
      </c>
      <c r="B5969" s="320" t="s">
        <v>7484</v>
      </c>
      <c r="C5969" s="321">
        <v>4732105</v>
      </c>
    </row>
    <row r="5970" spans="1:3" ht="22.5" x14ac:dyDescent="0.25">
      <c r="A5970" s="321">
        <v>4732301</v>
      </c>
      <c r="B5970" s="320" t="s">
        <v>7485</v>
      </c>
      <c r="C5970" s="321">
        <v>4732301</v>
      </c>
    </row>
    <row r="5971" spans="1:3" x14ac:dyDescent="0.25">
      <c r="A5971" s="321">
        <v>4733001</v>
      </c>
      <c r="B5971" s="320" t="s">
        <v>7486</v>
      </c>
      <c r="C5971" s="321">
        <v>4733001</v>
      </c>
    </row>
    <row r="5972" spans="1:3" x14ac:dyDescent="0.25">
      <c r="A5972" s="321">
        <v>4733002</v>
      </c>
      <c r="B5972" s="320" t="s">
        <v>7487</v>
      </c>
      <c r="C5972" s="321">
        <v>4733002</v>
      </c>
    </row>
    <row r="5973" spans="1:3" x14ac:dyDescent="0.25">
      <c r="A5973" s="321">
        <v>4733003</v>
      </c>
      <c r="B5973" s="320" t="s">
        <v>7488</v>
      </c>
      <c r="C5973" s="321">
        <v>4733003</v>
      </c>
    </row>
    <row r="5974" spans="1:3" x14ac:dyDescent="0.25">
      <c r="A5974" s="321">
        <v>4733004</v>
      </c>
      <c r="B5974" s="320" t="s">
        <v>7489</v>
      </c>
      <c r="C5974" s="321">
        <v>4733004</v>
      </c>
    </row>
    <row r="5975" spans="1:3" x14ac:dyDescent="0.25">
      <c r="A5975" s="321">
        <v>4733005</v>
      </c>
      <c r="B5975" s="320" t="s">
        <v>7490</v>
      </c>
      <c r="C5975" s="321">
        <v>4733005</v>
      </c>
    </row>
    <row r="5976" spans="1:3" x14ac:dyDescent="0.25">
      <c r="A5976" s="321">
        <v>4733006</v>
      </c>
      <c r="B5976" s="320" t="s">
        <v>7491</v>
      </c>
      <c r="C5976" s="321">
        <v>4733006</v>
      </c>
    </row>
    <row r="5977" spans="1:3" x14ac:dyDescent="0.25">
      <c r="A5977" s="321">
        <v>4733007</v>
      </c>
      <c r="B5977" s="320" t="s">
        <v>7492</v>
      </c>
      <c r="C5977" s="321">
        <v>4733007</v>
      </c>
    </row>
    <row r="5978" spans="1:3" ht="22.5" x14ac:dyDescent="0.25">
      <c r="A5978" s="321">
        <v>4740101</v>
      </c>
      <c r="B5978" s="320" t="s">
        <v>7493</v>
      </c>
      <c r="C5978" s="321">
        <v>4740101</v>
      </c>
    </row>
    <row r="5979" spans="1:3" x14ac:dyDescent="0.25">
      <c r="A5979" s="321">
        <v>4740102</v>
      </c>
      <c r="B5979" s="320" t="s">
        <v>7494</v>
      </c>
      <c r="C5979" s="321">
        <v>4740102</v>
      </c>
    </row>
    <row r="5980" spans="1:3" x14ac:dyDescent="0.25">
      <c r="A5980" s="321">
        <v>4740103</v>
      </c>
      <c r="B5980" s="320" t="s">
        <v>7495</v>
      </c>
      <c r="C5980" s="321">
        <v>4740103</v>
      </c>
    </row>
    <row r="5981" spans="1:3" ht="22.5" x14ac:dyDescent="0.25">
      <c r="A5981" s="321">
        <v>4740201</v>
      </c>
      <c r="B5981" s="320" t="s">
        <v>7496</v>
      </c>
      <c r="C5981" s="321">
        <v>4740201</v>
      </c>
    </row>
    <row r="5982" spans="1:3" x14ac:dyDescent="0.25">
      <c r="A5982" s="321">
        <v>4740202</v>
      </c>
      <c r="B5982" s="320" t="s">
        <v>7497</v>
      </c>
      <c r="C5982" s="321">
        <v>4740202</v>
      </c>
    </row>
    <row r="5983" spans="1:3" x14ac:dyDescent="0.25">
      <c r="A5983" s="321">
        <v>4740203</v>
      </c>
      <c r="B5983" s="320" t="s">
        <v>7498</v>
      </c>
      <c r="C5983" s="321">
        <v>4740203</v>
      </c>
    </row>
    <row r="5984" spans="1:3" ht="22.5" x14ac:dyDescent="0.25">
      <c r="A5984" s="321">
        <v>4740204</v>
      </c>
      <c r="B5984" s="320" t="s">
        <v>7499</v>
      </c>
      <c r="C5984" s="321">
        <v>4740204</v>
      </c>
    </row>
    <row r="5985" spans="1:3" ht="22.5" x14ac:dyDescent="0.25">
      <c r="A5985" s="321">
        <v>4740205</v>
      </c>
      <c r="B5985" s="320" t="s">
        <v>7500</v>
      </c>
      <c r="C5985" s="321">
        <v>4740205</v>
      </c>
    </row>
    <row r="5986" spans="1:3" x14ac:dyDescent="0.25">
      <c r="A5986" s="321">
        <v>4740206</v>
      </c>
      <c r="B5986" s="320" t="s">
        <v>7501</v>
      </c>
      <c r="C5986" s="321">
        <v>4740206</v>
      </c>
    </row>
    <row r="5987" spans="1:3" ht="22.5" x14ac:dyDescent="0.25">
      <c r="A5987" s="321">
        <v>4740299</v>
      </c>
      <c r="B5987" s="320" t="s">
        <v>7502</v>
      </c>
      <c r="C5987" s="321">
        <v>4740299</v>
      </c>
    </row>
    <row r="5988" spans="1:3" x14ac:dyDescent="0.25">
      <c r="A5988" s="321">
        <v>4740301</v>
      </c>
      <c r="B5988" s="320" t="s">
        <v>7503</v>
      </c>
      <c r="C5988" s="321">
        <v>4740301</v>
      </c>
    </row>
    <row r="5989" spans="1:3" x14ac:dyDescent="0.25">
      <c r="A5989" s="321">
        <v>4740302</v>
      </c>
      <c r="B5989" s="320" t="s">
        <v>7504</v>
      </c>
      <c r="C5989" s="321">
        <v>4740302</v>
      </c>
    </row>
    <row r="5990" spans="1:3" x14ac:dyDescent="0.25">
      <c r="A5990" s="321">
        <v>4740303</v>
      </c>
      <c r="B5990" s="320" t="s">
        <v>7505</v>
      </c>
      <c r="C5990" s="321">
        <v>4740303</v>
      </c>
    </row>
    <row r="5991" spans="1:3" x14ac:dyDescent="0.25">
      <c r="A5991" s="321">
        <v>4740304</v>
      </c>
      <c r="B5991" s="320" t="s">
        <v>7506</v>
      </c>
      <c r="C5991" s="321">
        <v>4740304</v>
      </c>
    </row>
    <row r="5992" spans="1:3" x14ac:dyDescent="0.25">
      <c r="A5992" s="321">
        <v>4740305</v>
      </c>
      <c r="B5992" s="320" t="s">
        <v>7507</v>
      </c>
      <c r="C5992" s="321">
        <v>4740305</v>
      </c>
    </row>
    <row r="5993" spans="1:3" x14ac:dyDescent="0.25">
      <c r="A5993" s="321">
        <v>4740401</v>
      </c>
      <c r="B5993" s="320" t="s">
        <v>7508</v>
      </c>
      <c r="C5993" s="321">
        <v>4740401</v>
      </c>
    </row>
    <row r="5994" spans="1:3" ht="22.5" x14ac:dyDescent="0.25">
      <c r="A5994" s="321">
        <v>47405</v>
      </c>
      <c r="B5994" s="320" t="s">
        <v>7509</v>
      </c>
      <c r="C5994" s="321">
        <v>47405</v>
      </c>
    </row>
    <row r="5995" spans="1:3" ht="22.5" x14ac:dyDescent="0.25">
      <c r="A5995" s="321">
        <v>47406</v>
      </c>
      <c r="B5995" s="320" t="s">
        <v>7510</v>
      </c>
      <c r="C5995" s="321">
        <v>47406</v>
      </c>
    </row>
    <row r="5996" spans="1:3" x14ac:dyDescent="0.25">
      <c r="A5996" s="321">
        <v>4753001</v>
      </c>
      <c r="B5996" s="320" t="s">
        <v>7511</v>
      </c>
      <c r="C5996" s="321">
        <v>4753001</v>
      </c>
    </row>
    <row r="5997" spans="1:3" x14ac:dyDescent="0.25">
      <c r="A5997" s="321">
        <v>4753002</v>
      </c>
      <c r="B5997" s="320" t="s">
        <v>7512</v>
      </c>
      <c r="C5997" s="321">
        <v>4753002</v>
      </c>
    </row>
    <row r="5998" spans="1:3" x14ac:dyDescent="0.25">
      <c r="A5998" s="321">
        <v>4753003</v>
      </c>
      <c r="B5998" s="320" t="s">
        <v>7513</v>
      </c>
      <c r="C5998" s="321">
        <v>4753003</v>
      </c>
    </row>
    <row r="5999" spans="1:3" x14ac:dyDescent="0.25">
      <c r="A5999" s="321">
        <v>4753004</v>
      </c>
      <c r="B5999" s="320" t="s">
        <v>7514</v>
      </c>
      <c r="C5999" s="321">
        <v>4753004</v>
      </c>
    </row>
    <row r="6000" spans="1:3" ht="22.5" x14ac:dyDescent="0.25">
      <c r="A6000" s="321">
        <v>4753005</v>
      </c>
      <c r="B6000" s="320" t="s">
        <v>7515</v>
      </c>
      <c r="C6000" s="321">
        <v>4753005</v>
      </c>
    </row>
    <row r="6001" spans="1:3" x14ac:dyDescent="0.25">
      <c r="A6001" s="321">
        <v>4753006</v>
      </c>
      <c r="B6001" s="320" t="s">
        <v>7516</v>
      </c>
      <c r="C6001" s="321">
        <v>4753006</v>
      </c>
    </row>
    <row r="6002" spans="1:3" x14ac:dyDescent="0.25">
      <c r="A6002" s="321">
        <v>4753007</v>
      </c>
      <c r="B6002" s="320" t="s">
        <v>7517</v>
      </c>
      <c r="C6002" s="321">
        <v>4753007</v>
      </c>
    </row>
    <row r="6003" spans="1:3" x14ac:dyDescent="0.25">
      <c r="A6003" s="321">
        <v>4754001</v>
      </c>
      <c r="B6003" s="320" t="s">
        <v>7518</v>
      </c>
      <c r="C6003" s="321">
        <v>4754001</v>
      </c>
    </row>
    <row r="6004" spans="1:3" ht="22.5" x14ac:dyDescent="0.25">
      <c r="A6004" s="321">
        <v>47550</v>
      </c>
      <c r="B6004" s="320" t="s">
        <v>7519</v>
      </c>
      <c r="C6004" s="321">
        <v>47550</v>
      </c>
    </row>
    <row r="6005" spans="1:3" ht="22.5" x14ac:dyDescent="0.25">
      <c r="A6005" s="321">
        <v>47590</v>
      </c>
      <c r="B6005" s="320" t="s">
        <v>7520</v>
      </c>
      <c r="C6005" s="321">
        <v>47590</v>
      </c>
    </row>
    <row r="6006" spans="1:3" x14ac:dyDescent="0.25">
      <c r="A6006" s="321">
        <v>4761001</v>
      </c>
      <c r="B6006" s="320" t="s">
        <v>7521</v>
      </c>
      <c r="C6006" s="321">
        <v>4761001</v>
      </c>
    </row>
    <row r="6007" spans="1:3" x14ac:dyDescent="0.25">
      <c r="A6007" s="321">
        <v>4761002</v>
      </c>
      <c r="B6007" s="320" t="s">
        <v>7522</v>
      </c>
      <c r="C6007" s="321">
        <v>4761002</v>
      </c>
    </row>
    <row r="6008" spans="1:3" x14ac:dyDescent="0.25">
      <c r="A6008" s="321">
        <v>4761003</v>
      </c>
      <c r="B6008" s="320" t="s">
        <v>7523</v>
      </c>
      <c r="C6008" s="321">
        <v>4761003</v>
      </c>
    </row>
    <row r="6009" spans="1:3" x14ac:dyDescent="0.25">
      <c r="A6009" s="321">
        <v>4761004</v>
      </c>
      <c r="B6009" s="320" t="s">
        <v>7524</v>
      </c>
      <c r="C6009" s="321">
        <v>4761004</v>
      </c>
    </row>
    <row r="6010" spans="1:3" x14ac:dyDescent="0.25">
      <c r="A6010" s="321">
        <v>4761005</v>
      </c>
      <c r="B6010" s="320" t="s">
        <v>7525</v>
      </c>
      <c r="C6010" s="321">
        <v>4761005</v>
      </c>
    </row>
    <row r="6011" spans="1:3" x14ac:dyDescent="0.25">
      <c r="A6011" s="321">
        <v>4761006</v>
      </c>
      <c r="B6011" s="320" t="s">
        <v>7526</v>
      </c>
      <c r="C6011" s="321">
        <v>4761006</v>
      </c>
    </row>
    <row r="6012" spans="1:3" x14ac:dyDescent="0.25">
      <c r="A6012" s="321">
        <v>4762001</v>
      </c>
      <c r="B6012" s="320" t="s">
        <v>7527</v>
      </c>
      <c r="C6012" s="321">
        <v>4762001</v>
      </c>
    </row>
    <row r="6013" spans="1:3" ht="22.5" x14ac:dyDescent="0.25">
      <c r="A6013" s="321">
        <v>47691</v>
      </c>
      <c r="B6013" s="320" t="s">
        <v>7528</v>
      </c>
      <c r="C6013" s="321">
        <v>47691</v>
      </c>
    </row>
    <row r="6014" spans="1:3" ht="22.5" x14ac:dyDescent="0.25">
      <c r="A6014" s="321">
        <v>47692</v>
      </c>
      <c r="B6014" s="320" t="s">
        <v>7529</v>
      </c>
      <c r="C6014" s="321">
        <v>47692</v>
      </c>
    </row>
    <row r="6015" spans="1:3" ht="22.5" x14ac:dyDescent="0.25">
      <c r="A6015" s="321">
        <v>47693</v>
      </c>
      <c r="B6015" s="320" t="s">
        <v>7530</v>
      </c>
      <c r="C6015" s="321">
        <v>47693</v>
      </c>
    </row>
    <row r="6016" spans="1:3" ht="33.75" x14ac:dyDescent="0.25">
      <c r="A6016" s="321">
        <v>47694</v>
      </c>
      <c r="B6016" s="320" t="s">
        <v>7531</v>
      </c>
      <c r="C6016" s="321">
        <v>47694</v>
      </c>
    </row>
    <row r="6017" spans="1:3" x14ac:dyDescent="0.25">
      <c r="A6017" s="321">
        <v>47699</v>
      </c>
      <c r="B6017" s="320" t="s">
        <v>7532</v>
      </c>
      <c r="C6017" s="321">
        <v>47699</v>
      </c>
    </row>
    <row r="6018" spans="1:3" x14ac:dyDescent="0.25">
      <c r="A6018" s="321">
        <v>47811</v>
      </c>
      <c r="B6018" s="320" t="s">
        <v>7533</v>
      </c>
      <c r="C6018" s="321">
        <v>47811</v>
      </c>
    </row>
    <row r="6019" spans="1:3" x14ac:dyDescent="0.25">
      <c r="A6019" s="321">
        <v>47812</v>
      </c>
      <c r="B6019" s="320" t="s">
        <v>7534</v>
      </c>
      <c r="C6019" s="321">
        <v>47812</v>
      </c>
    </row>
    <row r="6020" spans="1:3" ht="22.5" x14ac:dyDescent="0.25">
      <c r="A6020" s="321">
        <v>47813</v>
      </c>
      <c r="B6020" s="320" t="s">
        <v>7535</v>
      </c>
      <c r="C6020" s="321">
        <v>47813</v>
      </c>
    </row>
    <row r="6021" spans="1:3" ht="22.5" x14ac:dyDescent="0.25">
      <c r="A6021" s="321">
        <v>47814</v>
      </c>
      <c r="B6021" s="320" t="s">
        <v>7536</v>
      </c>
      <c r="C6021" s="321">
        <v>47814</v>
      </c>
    </row>
    <row r="6022" spans="1:3" ht="22.5" x14ac:dyDescent="0.25">
      <c r="A6022" s="321">
        <v>47821</v>
      </c>
      <c r="B6022" s="320" t="s">
        <v>7537</v>
      </c>
      <c r="C6022" s="321">
        <v>47821</v>
      </c>
    </row>
    <row r="6023" spans="1:3" x14ac:dyDescent="0.25">
      <c r="A6023" s="321">
        <v>47822</v>
      </c>
      <c r="B6023" s="320" t="s">
        <v>7538</v>
      </c>
      <c r="C6023" s="321">
        <v>47822</v>
      </c>
    </row>
    <row r="6024" spans="1:3" x14ac:dyDescent="0.25">
      <c r="A6024" s="321">
        <v>47829</v>
      </c>
      <c r="B6024" s="320" t="s">
        <v>7539</v>
      </c>
      <c r="C6024" s="321">
        <v>47829</v>
      </c>
    </row>
    <row r="6025" spans="1:3" x14ac:dyDescent="0.25">
      <c r="A6025" s="321">
        <v>4791001</v>
      </c>
      <c r="B6025" s="320" t="s">
        <v>7540</v>
      </c>
      <c r="C6025" s="321">
        <v>4791001</v>
      </c>
    </row>
    <row r="6026" spans="1:3" x14ac:dyDescent="0.25">
      <c r="A6026" s="321">
        <v>47920</v>
      </c>
      <c r="B6026" s="320" t="s">
        <v>7541</v>
      </c>
      <c r="C6026" s="321">
        <v>47920</v>
      </c>
    </row>
    <row r="6027" spans="1:3" ht="22.5" x14ac:dyDescent="0.25">
      <c r="A6027" s="321">
        <v>48110</v>
      </c>
      <c r="B6027" s="320" t="s">
        <v>7542</v>
      </c>
      <c r="C6027" s="321">
        <v>48110</v>
      </c>
    </row>
    <row r="6028" spans="1:3" ht="22.5" x14ac:dyDescent="0.25">
      <c r="A6028" s="321">
        <v>48121</v>
      </c>
      <c r="B6028" s="320" t="s">
        <v>7543</v>
      </c>
      <c r="C6028" s="321">
        <v>48121</v>
      </c>
    </row>
    <row r="6029" spans="1:3" ht="22.5" x14ac:dyDescent="0.25">
      <c r="A6029" s="321">
        <v>48122</v>
      </c>
      <c r="B6029" s="320" t="s">
        <v>7544</v>
      </c>
      <c r="C6029" s="321">
        <v>48122</v>
      </c>
    </row>
    <row r="6030" spans="1:3" x14ac:dyDescent="0.25">
      <c r="A6030" s="321">
        <v>4813001</v>
      </c>
      <c r="B6030" s="320" t="s">
        <v>7545</v>
      </c>
      <c r="C6030" s="321">
        <v>4813001</v>
      </c>
    </row>
    <row r="6031" spans="1:3" x14ac:dyDescent="0.25">
      <c r="A6031" s="321">
        <v>4813002</v>
      </c>
      <c r="B6031" s="320" t="s">
        <v>7546</v>
      </c>
      <c r="C6031" s="321">
        <v>4813002</v>
      </c>
    </row>
    <row r="6032" spans="1:3" x14ac:dyDescent="0.25">
      <c r="A6032" s="321">
        <v>4813003</v>
      </c>
      <c r="B6032" s="320" t="s">
        <v>7547</v>
      </c>
      <c r="C6032" s="321">
        <v>4813003</v>
      </c>
    </row>
    <row r="6033" spans="1:3" ht="22.5" x14ac:dyDescent="0.25">
      <c r="A6033" s="321">
        <v>4813004</v>
      </c>
      <c r="B6033" s="320" t="s">
        <v>7548</v>
      </c>
      <c r="C6033" s="321">
        <v>4813004</v>
      </c>
    </row>
    <row r="6034" spans="1:3" x14ac:dyDescent="0.25">
      <c r="A6034" s="321">
        <v>4813005</v>
      </c>
      <c r="B6034" s="320" t="s">
        <v>7549</v>
      </c>
      <c r="C6034" s="321">
        <v>4813005</v>
      </c>
    </row>
    <row r="6035" spans="1:3" x14ac:dyDescent="0.25">
      <c r="A6035" s="321">
        <v>48140</v>
      </c>
      <c r="B6035" s="320" t="s">
        <v>7550</v>
      </c>
      <c r="C6035" s="321">
        <v>48140</v>
      </c>
    </row>
    <row r="6036" spans="1:3" ht="22.5" x14ac:dyDescent="0.25">
      <c r="A6036" s="321">
        <v>4815001</v>
      </c>
      <c r="B6036" s="320" t="s">
        <v>7551</v>
      </c>
      <c r="C6036" s="321">
        <v>4815001</v>
      </c>
    </row>
    <row r="6037" spans="1:3" ht="22.5" x14ac:dyDescent="0.25">
      <c r="A6037" s="321">
        <v>4815002</v>
      </c>
      <c r="B6037" s="320" t="s">
        <v>7552</v>
      </c>
      <c r="C6037" s="321">
        <v>4815002</v>
      </c>
    </row>
    <row r="6038" spans="1:3" x14ac:dyDescent="0.25">
      <c r="A6038" s="321">
        <v>4815003</v>
      </c>
      <c r="B6038" s="320" t="s">
        <v>7553</v>
      </c>
      <c r="C6038" s="321">
        <v>4815003</v>
      </c>
    </row>
    <row r="6039" spans="1:3" x14ac:dyDescent="0.25">
      <c r="A6039" s="321">
        <v>4815004</v>
      </c>
      <c r="B6039" s="320" t="s">
        <v>7554</v>
      </c>
      <c r="C6039" s="321">
        <v>4815004</v>
      </c>
    </row>
    <row r="6040" spans="1:3" x14ac:dyDescent="0.25">
      <c r="A6040" s="321">
        <v>4815005</v>
      </c>
      <c r="B6040" s="320" t="s">
        <v>7555</v>
      </c>
      <c r="C6040" s="321">
        <v>4815005</v>
      </c>
    </row>
    <row r="6041" spans="1:3" x14ac:dyDescent="0.25">
      <c r="A6041" s="321">
        <v>4815006</v>
      </c>
      <c r="B6041" s="320" t="s">
        <v>7556</v>
      </c>
      <c r="C6041" s="321">
        <v>4815006</v>
      </c>
    </row>
    <row r="6042" spans="1:3" x14ac:dyDescent="0.25">
      <c r="A6042" s="321">
        <v>4815007</v>
      </c>
      <c r="B6042" s="320" t="s">
        <v>7557</v>
      </c>
      <c r="C6042" s="321">
        <v>4815007</v>
      </c>
    </row>
    <row r="6043" spans="1:3" ht="22.5" x14ac:dyDescent="0.25">
      <c r="A6043" s="321">
        <v>4815008</v>
      </c>
      <c r="B6043" s="320" t="s">
        <v>7558</v>
      </c>
      <c r="C6043" s="321">
        <v>4815008</v>
      </c>
    </row>
    <row r="6044" spans="1:3" x14ac:dyDescent="0.25">
      <c r="A6044" s="321">
        <v>4815009</v>
      </c>
      <c r="B6044" s="320" t="s">
        <v>7559</v>
      </c>
      <c r="C6044" s="321">
        <v>4815009</v>
      </c>
    </row>
    <row r="6045" spans="1:3" ht="22.5" x14ac:dyDescent="0.25">
      <c r="A6045" s="321">
        <v>4815010</v>
      </c>
      <c r="B6045" s="320" t="s">
        <v>7560</v>
      </c>
      <c r="C6045" s="321">
        <v>4815010</v>
      </c>
    </row>
    <row r="6046" spans="1:3" ht="22.5" x14ac:dyDescent="0.25">
      <c r="A6046" s="321">
        <v>4815011</v>
      </c>
      <c r="B6046" s="320" t="s">
        <v>7561</v>
      </c>
      <c r="C6046" s="321">
        <v>4815011</v>
      </c>
    </row>
    <row r="6047" spans="1:3" x14ac:dyDescent="0.25">
      <c r="A6047" s="321">
        <v>4815012</v>
      </c>
      <c r="B6047" s="320" t="s">
        <v>7562</v>
      </c>
      <c r="C6047" s="321">
        <v>4815012</v>
      </c>
    </row>
    <row r="6048" spans="1:3" x14ac:dyDescent="0.25">
      <c r="A6048" s="321">
        <v>4815013</v>
      </c>
      <c r="B6048" s="320" t="s">
        <v>7563</v>
      </c>
      <c r="C6048" s="321">
        <v>4815013</v>
      </c>
    </row>
    <row r="6049" spans="1:3" ht="22.5" x14ac:dyDescent="0.25">
      <c r="A6049" s="321">
        <v>4815014</v>
      </c>
      <c r="B6049" s="320" t="s">
        <v>7564</v>
      </c>
      <c r="C6049" s="321">
        <v>4815014</v>
      </c>
    </row>
    <row r="6050" spans="1:3" x14ac:dyDescent="0.25">
      <c r="A6050" s="321">
        <v>4815015</v>
      </c>
      <c r="B6050" s="320" t="s">
        <v>7565</v>
      </c>
      <c r="C6050" s="321">
        <v>4815015</v>
      </c>
    </row>
    <row r="6051" spans="1:3" x14ac:dyDescent="0.25">
      <c r="A6051" s="321">
        <v>4815016</v>
      </c>
      <c r="B6051" s="320" t="s">
        <v>7566</v>
      </c>
      <c r="C6051" s="321">
        <v>4815016</v>
      </c>
    </row>
    <row r="6052" spans="1:3" ht="22.5" x14ac:dyDescent="0.25">
      <c r="A6052" s="321">
        <v>4815017</v>
      </c>
      <c r="B6052" s="320" t="s">
        <v>7567</v>
      </c>
      <c r="C6052" s="321">
        <v>4815017</v>
      </c>
    </row>
    <row r="6053" spans="1:3" x14ac:dyDescent="0.25">
      <c r="A6053" s="321">
        <v>4816001</v>
      </c>
      <c r="B6053" s="320" t="s">
        <v>7568</v>
      </c>
      <c r="C6053" s="321">
        <v>4816001</v>
      </c>
    </row>
    <row r="6054" spans="1:3" x14ac:dyDescent="0.25">
      <c r="A6054" s="321">
        <v>4816002</v>
      </c>
      <c r="B6054" s="320" t="s">
        <v>7569</v>
      </c>
      <c r="C6054" s="321">
        <v>4816002</v>
      </c>
    </row>
    <row r="6055" spans="1:3" x14ac:dyDescent="0.25">
      <c r="A6055" s="321">
        <v>4816003</v>
      </c>
      <c r="B6055" s="320" t="s">
        <v>7570</v>
      </c>
      <c r="C6055" s="321">
        <v>4816003</v>
      </c>
    </row>
    <row r="6056" spans="1:3" x14ac:dyDescent="0.25">
      <c r="A6056" s="321">
        <v>4816004</v>
      </c>
      <c r="B6056" s="320" t="s">
        <v>7571</v>
      </c>
      <c r="C6056" s="321">
        <v>4816004</v>
      </c>
    </row>
    <row r="6057" spans="1:3" x14ac:dyDescent="0.25">
      <c r="A6057" s="321">
        <v>4816005</v>
      </c>
      <c r="B6057" s="320" t="s">
        <v>7572</v>
      </c>
      <c r="C6057" s="321">
        <v>4816005</v>
      </c>
    </row>
    <row r="6058" spans="1:3" x14ac:dyDescent="0.25">
      <c r="A6058" s="321">
        <v>4817101</v>
      </c>
      <c r="B6058" s="320" t="s">
        <v>7573</v>
      </c>
      <c r="C6058" s="321">
        <v>4817101</v>
      </c>
    </row>
    <row r="6059" spans="1:3" x14ac:dyDescent="0.25">
      <c r="A6059" s="321">
        <v>4817102</v>
      </c>
      <c r="B6059" s="320" t="s">
        <v>7574</v>
      </c>
      <c r="C6059" s="321">
        <v>4817102</v>
      </c>
    </row>
    <row r="6060" spans="1:3" x14ac:dyDescent="0.25">
      <c r="A6060" s="321">
        <v>4817103</v>
      </c>
      <c r="B6060" s="320" t="s">
        <v>7575</v>
      </c>
      <c r="C6060" s="321">
        <v>4817103</v>
      </c>
    </row>
    <row r="6061" spans="1:3" x14ac:dyDescent="0.25">
      <c r="A6061" s="321">
        <v>4817104</v>
      </c>
      <c r="B6061" s="320" t="s">
        <v>7576</v>
      </c>
      <c r="C6061" s="321">
        <v>4817104</v>
      </c>
    </row>
    <row r="6062" spans="1:3" x14ac:dyDescent="0.25">
      <c r="A6062" s="321">
        <v>4817105</v>
      </c>
      <c r="B6062" s="320" t="s">
        <v>7577</v>
      </c>
      <c r="C6062" s="321">
        <v>4817105</v>
      </c>
    </row>
    <row r="6063" spans="1:3" x14ac:dyDescent="0.25">
      <c r="A6063" s="321">
        <v>4817106</v>
      </c>
      <c r="B6063" s="320" t="s">
        <v>7578</v>
      </c>
      <c r="C6063" s="321">
        <v>4817106</v>
      </c>
    </row>
    <row r="6064" spans="1:3" x14ac:dyDescent="0.25">
      <c r="A6064" s="321">
        <v>4817107</v>
      </c>
      <c r="B6064" s="320" t="s">
        <v>7579</v>
      </c>
      <c r="C6064" s="321">
        <v>4817107</v>
      </c>
    </row>
    <row r="6065" spans="1:3" x14ac:dyDescent="0.25">
      <c r="A6065" s="321">
        <v>4817108</v>
      </c>
      <c r="B6065" s="320" t="s">
        <v>7580</v>
      </c>
      <c r="C6065" s="321">
        <v>4817108</v>
      </c>
    </row>
    <row r="6066" spans="1:3" x14ac:dyDescent="0.25">
      <c r="A6066" s="321">
        <v>4817109</v>
      </c>
      <c r="B6066" s="320" t="s">
        <v>7581</v>
      </c>
      <c r="C6066" s="321">
        <v>4817109</v>
      </c>
    </row>
    <row r="6067" spans="1:3" x14ac:dyDescent="0.25">
      <c r="A6067" s="321">
        <v>4817110</v>
      </c>
      <c r="B6067" s="320" t="s">
        <v>7582</v>
      </c>
      <c r="C6067" s="321">
        <v>4817110</v>
      </c>
    </row>
    <row r="6068" spans="1:3" x14ac:dyDescent="0.25">
      <c r="A6068" s="321">
        <v>4817111</v>
      </c>
      <c r="B6068" s="320" t="s">
        <v>7583</v>
      </c>
      <c r="C6068" s="321">
        <v>4817111</v>
      </c>
    </row>
    <row r="6069" spans="1:3" x14ac:dyDescent="0.25">
      <c r="A6069" s="321">
        <v>4817112</v>
      </c>
      <c r="B6069" s="320" t="s">
        <v>7584</v>
      </c>
      <c r="C6069" s="321">
        <v>4817112</v>
      </c>
    </row>
    <row r="6070" spans="1:3" x14ac:dyDescent="0.25">
      <c r="A6070" s="321">
        <v>4817113</v>
      </c>
      <c r="B6070" s="320" t="s">
        <v>7585</v>
      </c>
      <c r="C6070" s="321">
        <v>4817113</v>
      </c>
    </row>
    <row r="6071" spans="1:3" x14ac:dyDescent="0.25">
      <c r="A6071" s="321">
        <v>4817114</v>
      </c>
      <c r="B6071" s="320" t="s">
        <v>7586</v>
      </c>
      <c r="C6071" s="321">
        <v>4817114</v>
      </c>
    </row>
    <row r="6072" spans="1:3" x14ac:dyDescent="0.25">
      <c r="A6072" s="321">
        <v>4817115</v>
      </c>
      <c r="B6072" s="320" t="s">
        <v>7587</v>
      </c>
      <c r="C6072" s="321">
        <v>4817115</v>
      </c>
    </row>
    <row r="6073" spans="1:3" x14ac:dyDescent="0.25">
      <c r="A6073" s="321">
        <v>4817116</v>
      </c>
      <c r="B6073" s="320" t="s">
        <v>7588</v>
      </c>
      <c r="C6073" s="321">
        <v>4817116</v>
      </c>
    </row>
    <row r="6074" spans="1:3" x14ac:dyDescent="0.25">
      <c r="A6074" s="321">
        <v>4817117</v>
      </c>
      <c r="B6074" s="320" t="s">
        <v>7589</v>
      </c>
      <c r="C6074" s="321">
        <v>4817117</v>
      </c>
    </row>
    <row r="6075" spans="1:3" x14ac:dyDescent="0.25">
      <c r="A6075" s="321">
        <v>4817198</v>
      </c>
      <c r="B6075" s="320" t="s">
        <v>7590</v>
      </c>
      <c r="C6075" s="321">
        <v>4817198</v>
      </c>
    </row>
    <row r="6076" spans="1:3" x14ac:dyDescent="0.25">
      <c r="A6076" s="321">
        <v>4817199</v>
      </c>
      <c r="B6076" s="320" t="s">
        <v>7591</v>
      </c>
      <c r="C6076" s="321">
        <v>4817199</v>
      </c>
    </row>
    <row r="6077" spans="1:3" x14ac:dyDescent="0.25">
      <c r="A6077" s="321">
        <v>4817201</v>
      </c>
      <c r="B6077" s="320" t="s">
        <v>7592</v>
      </c>
      <c r="C6077" s="321">
        <v>4817201</v>
      </c>
    </row>
    <row r="6078" spans="1:3" x14ac:dyDescent="0.25">
      <c r="A6078" s="321">
        <v>4817202</v>
      </c>
      <c r="B6078" s="320" t="s">
        <v>7593</v>
      </c>
      <c r="C6078" s="321">
        <v>4817202</v>
      </c>
    </row>
    <row r="6079" spans="1:3" x14ac:dyDescent="0.25">
      <c r="A6079" s="321">
        <v>4818001</v>
      </c>
      <c r="B6079" s="320" t="s">
        <v>7594</v>
      </c>
      <c r="C6079" s="321">
        <v>4818001</v>
      </c>
    </row>
    <row r="6080" spans="1:3" x14ac:dyDescent="0.25">
      <c r="A6080" s="321">
        <v>4818002</v>
      </c>
      <c r="B6080" s="320" t="s">
        <v>7595</v>
      </c>
      <c r="C6080" s="321">
        <v>4818002</v>
      </c>
    </row>
    <row r="6081" spans="1:3" x14ac:dyDescent="0.25">
      <c r="A6081" s="321">
        <v>4818003</v>
      </c>
      <c r="B6081" s="320" t="s">
        <v>7596</v>
      </c>
      <c r="C6081" s="321">
        <v>4818003</v>
      </c>
    </row>
    <row r="6082" spans="1:3" x14ac:dyDescent="0.25">
      <c r="A6082" s="321">
        <v>4818004</v>
      </c>
      <c r="B6082" s="320" t="s">
        <v>7597</v>
      </c>
      <c r="C6082" s="321">
        <v>4818004</v>
      </c>
    </row>
    <row r="6083" spans="1:3" x14ac:dyDescent="0.25">
      <c r="A6083" s="321">
        <v>4818005</v>
      </c>
      <c r="B6083" s="320" t="s">
        <v>7598</v>
      </c>
      <c r="C6083" s="321">
        <v>4818005</v>
      </c>
    </row>
    <row r="6084" spans="1:3" x14ac:dyDescent="0.25">
      <c r="A6084" s="321">
        <v>4818006</v>
      </c>
      <c r="B6084" s="320" t="s">
        <v>7599</v>
      </c>
      <c r="C6084" s="321">
        <v>4818006</v>
      </c>
    </row>
    <row r="6085" spans="1:3" x14ac:dyDescent="0.25">
      <c r="A6085" s="321">
        <v>4818007</v>
      </c>
      <c r="B6085" s="320" t="s">
        <v>7600</v>
      </c>
      <c r="C6085" s="321">
        <v>4818007</v>
      </c>
    </row>
    <row r="6086" spans="1:3" ht="22.5" x14ac:dyDescent="0.25">
      <c r="A6086" s="321">
        <v>4818008</v>
      </c>
      <c r="B6086" s="320" t="s">
        <v>7601</v>
      </c>
      <c r="C6086" s="321">
        <v>4818008</v>
      </c>
    </row>
    <row r="6087" spans="1:3" x14ac:dyDescent="0.25">
      <c r="A6087" s="321">
        <v>4818099</v>
      </c>
      <c r="B6087" s="320" t="s">
        <v>7602</v>
      </c>
      <c r="C6087" s="321">
        <v>4818099</v>
      </c>
    </row>
    <row r="6088" spans="1:3" x14ac:dyDescent="0.25">
      <c r="A6088" s="321">
        <v>4821101</v>
      </c>
      <c r="B6088" s="320" t="s">
        <v>7603</v>
      </c>
      <c r="C6088" s="321">
        <v>4821101</v>
      </c>
    </row>
    <row r="6089" spans="1:3" x14ac:dyDescent="0.25">
      <c r="A6089" s="321">
        <v>4821102</v>
      </c>
      <c r="B6089" s="320" t="s">
        <v>7604</v>
      </c>
      <c r="C6089" s="321">
        <v>4821102</v>
      </c>
    </row>
    <row r="6090" spans="1:3" x14ac:dyDescent="0.25">
      <c r="A6090" s="321">
        <v>4821103</v>
      </c>
      <c r="B6090" s="320" t="s">
        <v>7605</v>
      </c>
      <c r="C6090" s="321">
        <v>4821103</v>
      </c>
    </row>
    <row r="6091" spans="1:3" ht="22.5" x14ac:dyDescent="0.25">
      <c r="A6091" s="321">
        <v>4821199</v>
      </c>
      <c r="B6091" s="320" t="s">
        <v>7606</v>
      </c>
      <c r="C6091" s="321">
        <v>4821199</v>
      </c>
    </row>
    <row r="6092" spans="1:3" x14ac:dyDescent="0.25">
      <c r="A6092" s="321">
        <v>4821201</v>
      </c>
      <c r="B6092" s="320" t="s">
        <v>7607</v>
      </c>
      <c r="C6092" s="321">
        <v>4821201</v>
      </c>
    </row>
    <row r="6093" spans="1:3" ht="22.5" x14ac:dyDescent="0.25">
      <c r="A6093" s="321">
        <v>4821202</v>
      </c>
      <c r="B6093" s="320" t="s">
        <v>7608</v>
      </c>
      <c r="C6093" s="321">
        <v>4821202</v>
      </c>
    </row>
    <row r="6094" spans="1:3" x14ac:dyDescent="0.25">
      <c r="A6094" s="321">
        <v>4821901</v>
      </c>
      <c r="B6094" s="320" t="s">
        <v>7609</v>
      </c>
      <c r="C6094" s="321">
        <v>4821901</v>
      </c>
    </row>
    <row r="6095" spans="1:3" x14ac:dyDescent="0.25">
      <c r="A6095" s="321">
        <v>4822001</v>
      </c>
      <c r="B6095" s="320" t="s">
        <v>7610</v>
      </c>
      <c r="C6095" s="321">
        <v>4822001</v>
      </c>
    </row>
    <row r="6096" spans="1:3" x14ac:dyDescent="0.25">
      <c r="A6096" s="321">
        <v>4822002</v>
      </c>
      <c r="B6096" s="320" t="s">
        <v>7611</v>
      </c>
      <c r="C6096" s="321">
        <v>4822002</v>
      </c>
    </row>
    <row r="6097" spans="1:3" x14ac:dyDescent="0.25">
      <c r="A6097" s="321">
        <v>4823101</v>
      </c>
      <c r="B6097" s="320" t="s">
        <v>7612</v>
      </c>
      <c r="C6097" s="321">
        <v>4823101</v>
      </c>
    </row>
    <row r="6098" spans="1:3" x14ac:dyDescent="0.25">
      <c r="A6098" s="321">
        <v>4823199</v>
      </c>
      <c r="B6098" s="320" t="s">
        <v>7613</v>
      </c>
      <c r="C6098" s="321">
        <v>4823199</v>
      </c>
    </row>
    <row r="6099" spans="1:3" x14ac:dyDescent="0.25">
      <c r="A6099" s="321">
        <v>4823201</v>
      </c>
      <c r="B6099" s="320" t="s">
        <v>7614</v>
      </c>
      <c r="C6099" s="321">
        <v>4823201</v>
      </c>
    </row>
    <row r="6100" spans="1:3" x14ac:dyDescent="0.25">
      <c r="A6100" s="321">
        <v>4823202</v>
      </c>
      <c r="B6100" s="320" t="s">
        <v>7615</v>
      </c>
      <c r="C6100" s="321">
        <v>4823202</v>
      </c>
    </row>
    <row r="6101" spans="1:3" x14ac:dyDescent="0.25">
      <c r="A6101" s="321">
        <v>4823203</v>
      </c>
      <c r="B6101" s="320" t="s">
        <v>7616</v>
      </c>
      <c r="C6101" s="321">
        <v>4823203</v>
      </c>
    </row>
    <row r="6102" spans="1:3" x14ac:dyDescent="0.25">
      <c r="A6102" s="321">
        <v>4823204</v>
      </c>
      <c r="B6102" s="320" t="s">
        <v>7617</v>
      </c>
      <c r="C6102" s="321">
        <v>4823204</v>
      </c>
    </row>
    <row r="6103" spans="1:3" x14ac:dyDescent="0.25">
      <c r="A6103" s="321">
        <v>4823205</v>
      </c>
      <c r="B6103" s="320" t="s">
        <v>7618</v>
      </c>
      <c r="C6103" s="321">
        <v>4823205</v>
      </c>
    </row>
    <row r="6104" spans="1:3" ht="22.5" x14ac:dyDescent="0.25">
      <c r="A6104" s="321">
        <v>4823206</v>
      </c>
      <c r="B6104" s="320" t="s">
        <v>7619</v>
      </c>
      <c r="C6104" s="321">
        <v>4823206</v>
      </c>
    </row>
    <row r="6105" spans="1:3" x14ac:dyDescent="0.25">
      <c r="A6105" s="321">
        <v>4823301</v>
      </c>
      <c r="B6105" s="320" t="s">
        <v>7620</v>
      </c>
      <c r="C6105" s="321">
        <v>4823301</v>
      </c>
    </row>
    <row r="6106" spans="1:3" x14ac:dyDescent="0.25">
      <c r="A6106" s="321">
        <v>4823302</v>
      </c>
      <c r="B6106" s="320" t="s">
        <v>7621</v>
      </c>
      <c r="C6106" s="321">
        <v>4823302</v>
      </c>
    </row>
    <row r="6107" spans="1:3" x14ac:dyDescent="0.25">
      <c r="A6107" s="321">
        <v>4823303</v>
      </c>
      <c r="B6107" s="320" t="s">
        <v>7622</v>
      </c>
      <c r="C6107" s="321">
        <v>4823303</v>
      </c>
    </row>
    <row r="6108" spans="1:3" x14ac:dyDescent="0.25">
      <c r="A6108" s="321">
        <v>4823304</v>
      </c>
      <c r="B6108" s="320" t="s">
        <v>7623</v>
      </c>
      <c r="C6108" s="321">
        <v>4823304</v>
      </c>
    </row>
    <row r="6109" spans="1:3" x14ac:dyDescent="0.25">
      <c r="A6109" s="321">
        <v>4823305</v>
      </c>
      <c r="B6109" s="320" t="s">
        <v>7624</v>
      </c>
      <c r="C6109" s="321">
        <v>4823305</v>
      </c>
    </row>
    <row r="6110" spans="1:3" x14ac:dyDescent="0.25">
      <c r="A6110" s="321">
        <v>4823306</v>
      </c>
      <c r="B6110" s="320" t="s">
        <v>7625</v>
      </c>
      <c r="C6110" s="321">
        <v>4823306</v>
      </c>
    </row>
    <row r="6111" spans="1:3" ht="22.5" x14ac:dyDescent="0.25">
      <c r="A6111" s="321">
        <v>48241</v>
      </c>
      <c r="B6111" s="320" t="s">
        <v>7626</v>
      </c>
      <c r="C6111" s="321">
        <v>48241</v>
      </c>
    </row>
    <row r="6112" spans="1:3" x14ac:dyDescent="0.25">
      <c r="A6112" s="321">
        <v>4824201</v>
      </c>
      <c r="B6112" s="320" t="s">
        <v>7627</v>
      </c>
      <c r="C6112" s="321">
        <v>4824201</v>
      </c>
    </row>
    <row r="6113" spans="1:3" ht="56.25" x14ac:dyDescent="0.25">
      <c r="A6113" s="321">
        <v>48243</v>
      </c>
      <c r="B6113" s="320" t="s">
        <v>7628</v>
      </c>
      <c r="C6113" s="321">
        <v>48243</v>
      </c>
    </row>
    <row r="6114" spans="1:3" ht="22.5" x14ac:dyDescent="0.25">
      <c r="A6114" s="321">
        <v>4824401</v>
      </c>
      <c r="B6114" s="320" t="s">
        <v>7629</v>
      </c>
      <c r="C6114" s="321">
        <v>4824401</v>
      </c>
    </row>
    <row r="6115" spans="1:3" x14ac:dyDescent="0.25">
      <c r="A6115" s="321">
        <v>4824901</v>
      </c>
      <c r="B6115" s="320" t="s">
        <v>7630</v>
      </c>
      <c r="C6115" s="321">
        <v>4824901</v>
      </c>
    </row>
    <row r="6116" spans="1:3" x14ac:dyDescent="0.25">
      <c r="A6116" s="321">
        <v>4824999</v>
      </c>
      <c r="B6116" s="320" t="s">
        <v>7631</v>
      </c>
      <c r="C6116" s="321">
        <v>4824999</v>
      </c>
    </row>
    <row r="6117" spans="1:3" x14ac:dyDescent="0.25">
      <c r="A6117" s="321">
        <v>4825101</v>
      </c>
      <c r="B6117" s="320" t="s">
        <v>7632</v>
      </c>
      <c r="C6117" s="321">
        <v>4825101</v>
      </c>
    </row>
    <row r="6118" spans="1:3" x14ac:dyDescent="0.25">
      <c r="A6118" s="321">
        <v>4825102</v>
      </c>
      <c r="B6118" s="320" t="s">
        <v>7633</v>
      </c>
      <c r="C6118" s="321">
        <v>4825102</v>
      </c>
    </row>
    <row r="6119" spans="1:3" x14ac:dyDescent="0.25">
      <c r="A6119" s="321">
        <v>4825103</v>
      </c>
      <c r="B6119" s="320" t="s">
        <v>7634</v>
      </c>
      <c r="C6119" s="321">
        <v>4825103</v>
      </c>
    </row>
    <row r="6120" spans="1:3" x14ac:dyDescent="0.25">
      <c r="A6120" s="321">
        <v>4825201</v>
      </c>
      <c r="B6120" s="320" t="s">
        <v>7635</v>
      </c>
      <c r="C6120" s="321">
        <v>4825201</v>
      </c>
    </row>
    <row r="6121" spans="1:3" x14ac:dyDescent="0.25">
      <c r="A6121" s="321">
        <v>4825202</v>
      </c>
      <c r="B6121" s="320" t="s">
        <v>7636</v>
      </c>
      <c r="C6121" s="321">
        <v>4825202</v>
      </c>
    </row>
    <row r="6122" spans="1:3" x14ac:dyDescent="0.25">
      <c r="A6122" s="321">
        <v>4825399</v>
      </c>
      <c r="B6122" s="320" t="s">
        <v>7637</v>
      </c>
      <c r="C6122" s="321">
        <v>4825399</v>
      </c>
    </row>
    <row r="6123" spans="1:3" ht="22.5" x14ac:dyDescent="0.25">
      <c r="A6123" s="321">
        <v>48261</v>
      </c>
      <c r="B6123" s="320" t="s">
        <v>7638</v>
      </c>
      <c r="C6123" s="321">
        <v>48261</v>
      </c>
    </row>
    <row r="6124" spans="1:3" ht="22.5" x14ac:dyDescent="0.25">
      <c r="A6124" s="321">
        <v>4826201</v>
      </c>
      <c r="B6124" s="320" t="s">
        <v>7639</v>
      </c>
      <c r="C6124" s="321">
        <v>4826201</v>
      </c>
    </row>
    <row r="6125" spans="1:3" x14ac:dyDescent="0.25">
      <c r="A6125" s="321">
        <v>4826301</v>
      </c>
      <c r="B6125" s="320" t="s">
        <v>7640</v>
      </c>
      <c r="C6125" s="321">
        <v>4826301</v>
      </c>
    </row>
    <row r="6126" spans="1:3" x14ac:dyDescent="0.25">
      <c r="A6126" s="321">
        <v>4826302</v>
      </c>
      <c r="B6126" s="320" t="s">
        <v>7641</v>
      </c>
      <c r="C6126" s="321">
        <v>4826302</v>
      </c>
    </row>
    <row r="6127" spans="1:3" x14ac:dyDescent="0.25">
      <c r="A6127" s="321">
        <v>4826303</v>
      </c>
      <c r="B6127" s="320" t="s">
        <v>7642</v>
      </c>
      <c r="C6127" s="321">
        <v>4826303</v>
      </c>
    </row>
    <row r="6128" spans="1:3" x14ac:dyDescent="0.25">
      <c r="A6128" s="321">
        <v>4826304</v>
      </c>
      <c r="B6128" s="320" t="s">
        <v>7643</v>
      </c>
      <c r="C6128" s="321">
        <v>4826304</v>
      </c>
    </row>
    <row r="6129" spans="1:3" x14ac:dyDescent="0.25">
      <c r="A6129" s="321">
        <v>4826401</v>
      </c>
      <c r="B6129" s="320" t="s">
        <v>7644</v>
      </c>
      <c r="C6129" s="321">
        <v>4826401</v>
      </c>
    </row>
    <row r="6130" spans="1:3" x14ac:dyDescent="0.25">
      <c r="A6130" s="321">
        <v>4826402</v>
      </c>
      <c r="B6130" s="320" t="s">
        <v>7645</v>
      </c>
      <c r="C6130" s="321">
        <v>4826402</v>
      </c>
    </row>
    <row r="6131" spans="1:3" x14ac:dyDescent="0.25">
      <c r="A6131" s="321">
        <v>4826403</v>
      </c>
      <c r="B6131" s="320" t="s">
        <v>7646</v>
      </c>
      <c r="C6131" s="321">
        <v>4826403</v>
      </c>
    </row>
    <row r="6132" spans="1:3" x14ac:dyDescent="0.25">
      <c r="A6132" s="321">
        <v>4826404</v>
      </c>
      <c r="B6132" s="320" t="s">
        <v>7647</v>
      </c>
      <c r="C6132" s="321">
        <v>4826404</v>
      </c>
    </row>
    <row r="6133" spans="1:3" ht="22.5" x14ac:dyDescent="0.25">
      <c r="A6133" s="321">
        <v>4826499</v>
      </c>
      <c r="B6133" s="320" t="s">
        <v>7648</v>
      </c>
      <c r="C6133" s="321">
        <v>4826499</v>
      </c>
    </row>
    <row r="6134" spans="1:3" x14ac:dyDescent="0.25">
      <c r="A6134" s="321">
        <v>4826601</v>
      </c>
      <c r="B6134" s="320" t="s">
        <v>7649</v>
      </c>
      <c r="C6134" s="321">
        <v>4826601</v>
      </c>
    </row>
    <row r="6135" spans="1:3" x14ac:dyDescent="0.25">
      <c r="A6135" s="321">
        <v>4826602</v>
      </c>
      <c r="B6135" s="320" t="s">
        <v>7650</v>
      </c>
      <c r="C6135" s="321">
        <v>4826602</v>
      </c>
    </row>
    <row r="6136" spans="1:3" ht="22.5" x14ac:dyDescent="0.25">
      <c r="A6136" s="321">
        <v>4826603</v>
      </c>
      <c r="B6136" s="320" t="s">
        <v>7651</v>
      </c>
      <c r="C6136" s="321">
        <v>4826603</v>
      </c>
    </row>
    <row r="6137" spans="1:3" ht="22.5" x14ac:dyDescent="0.25">
      <c r="A6137" s="321">
        <v>4826604</v>
      </c>
      <c r="B6137" s="320" t="s">
        <v>7652</v>
      </c>
      <c r="C6137" s="321">
        <v>4826604</v>
      </c>
    </row>
    <row r="6138" spans="1:3" ht="22.5" x14ac:dyDescent="0.25">
      <c r="A6138" s="321">
        <v>4826605</v>
      </c>
      <c r="B6138" s="320" t="s">
        <v>7653</v>
      </c>
      <c r="C6138" s="321">
        <v>4826605</v>
      </c>
    </row>
    <row r="6139" spans="1:3" x14ac:dyDescent="0.25">
      <c r="A6139" s="321">
        <v>4826609</v>
      </c>
      <c r="B6139" s="320" t="s">
        <v>7654</v>
      </c>
      <c r="C6139" s="321">
        <v>4826609</v>
      </c>
    </row>
    <row r="6140" spans="1:3" ht="22.5" x14ac:dyDescent="0.25">
      <c r="A6140" s="321">
        <v>4826901</v>
      </c>
      <c r="B6140" s="320" t="s">
        <v>7655</v>
      </c>
      <c r="C6140" s="321">
        <v>4826901</v>
      </c>
    </row>
    <row r="6141" spans="1:3" x14ac:dyDescent="0.25">
      <c r="A6141" s="321">
        <v>4826902</v>
      </c>
      <c r="B6141" s="320" t="s">
        <v>7656</v>
      </c>
      <c r="C6141" s="321">
        <v>4826902</v>
      </c>
    </row>
    <row r="6142" spans="1:3" ht="22.5" x14ac:dyDescent="0.25">
      <c r="A6142" s="321">
        <v>4826999</v>
      </c>
      <c r="B6142" s="320" t="s">
        <v>7657</v>
      </c>
      <c r="C6142" s="321">
        <v>4826999</v>
      </c>
    </row>
    <row r="6143" spans="1:3" x14ac:dyDescent="0.25">
      <c r="A6143" s="321">
        <v>4828101</v>
      </c>
      <c r="B6143" s="320" t="s">
        <v>7658</v>
      </c>
      <c r="C6143" s="321">
        <v>4828101</v>
      </c>
    </row>
    <row r="6144" spans="1:3" ht="22.5" x14ac:dyDescent="0.25">
      <c r="A6144" s="321">
        <v>4828201</v>
      </c>
      <c r="B6144" s="320" t="s">
        <v>7659</v>
      </c>
      <c r="C6144" s="321">
        <v>4828201</v>
      </c>
    </row>
    <row r="6145" spans="1:3" x14ac:dyDescent="0.25">
      <c r="A6145" s="321">
        <v>4828301</v>
      </c>
      <c r="B6145" s="320" t="s">
        <v>7660</v>
      </c>
      <c r="C6145" s="321">
        <v>4828301</v>
      </c>
    </row>
    <row r="6146" spans="1:3" ht="22.5" x14ac:dyDescent="0.25">
      <c r="A6146" s="321">
        <v>4828302</v>
      </c>
      <c r="B6146" s="320" t="s">
        <v>7661</v>
      </c>
      <c r="C6146" s="321">
        <v>4828302</v>
      </c>
    </row>
    <row r="6147" spans="1:3" x14ac:dyDescent="0.25">
      <c r="A6147" s="321">
        <v>4828303</v>
      </c>
      <c r="B6147" s="320" t="s">
        <v>7662</v>
      </c>
      <c r="C6147" s="321">
        <v>4828303</v>
      </c>
    </row>
    <row r="6148" spans="1:3" ht="22.5" x14ac:dyDescent="0.25">
      <c r="A6148" s="321">
        <v>4828401</v>
      </c>
      <c r="B6148" s="320" t="s">
        <v>7663</v>
      </c>
      <c r="C6148" s="321">
        <v>4828401</v>
      </c>
    </row>
    <row r="6149" spans="1:3" ht="22.5" x14ac:dyDescent="0.25">
      <c r="A6149" s="321">
        <v>48285</v>
      </c>
      <c r="B6149" s="320" t="s">
        <v>7664</v>
      </c>
      <c r="C6149" s="321">
        <v>48285</v>
      </c>
    </row>
    <row r="6150" spans="1:3" ht="56.25" x14ac:dyDescent="0.25">
      <c r="A6150" s="321">
        <v>48311</v>
      </c>
      <c r="B6150" s="320" t="s">
        <v>7665</v>
      </c>
      <c r="C6150" s="321">
        <v>48311</v>
      </c>
    </row>
    <row r="6151" spans="1:3" x14ac:dyDescent="0.25">
      <c r="A6151" s="321">
        <v>4831201</v>
      </c>
      <c r="B6151" s="320" t="s">
        <v>7666</v>
      </c>
      <c r="C6151" s="321">
        <v>4831201</v>
      </c>
    </row>
    <row r="6152" spans="1:3" x14ac:dyDescent="0.25">
      <c r="A6152" s="321">
        <v>4831202</v>
      </c>
      <c r="B6152" s="320" t="s">
        <v>7667</v>
      </c>
      <c r="C6152" s="321">
        <v>4831202</v>
      </c>
    </row>
    <row r="6153" spans="1:3" x14ac:dyDescent="0.25">
      <c r="A6153" s="321">
        <v>4831203</v>
      </c>
      <c r="B6153" s="320" t="s">
        <v>7668</v>
      </c>
      <c r="C6153" s="321">
        <v>4831203</v>
      </c>
    </row>
    <row r="6154" spans="1:3" ht="22.5" x14ac:dyDescent="0.25">
      <c r="A6154" s="321">
        <v>4831204</v>
      </c>
      <c r="B6154" s="320" t="s">
        <v>7669</v>
      </c>
      <c r="C6154" s="321">
        <v>4831204</v>
      </c>
    </row>
    <row r="6155" spans="1:3" x14ac:dyDescent="0.25">
      <c r="A6155" s="321">
        <v>4831205</v>
      </c>
      <c r="B6155" s="320" t="s">
        <v>7670</v>
      </c>
      <c r="C6155" s="321">
        <v>4831205</v>
      </c>
    </row>
    <row r="6156" spans="1:3" x14ac:dyDescent="0.25">
      <c r="A6156" s="321">
        <v>4831206</v>
      </c>
      <c r="B6156" s="320" t="s">
        <v>7671</v>
      </c>
      <c r="C6156" s="321">
        <v>4831206</v>
      </c>
    </row>
    <row r="6157" spans="1:3" x14ac:dyDescent="0.25">
      <c r="A6157" s="321">
        <v>4831207</v>
      </c>
      <c r="B6157" s="320" t="s">
        <v>7672</v>
      </c>
      <c r="C6157" s="321">
        <v>4831207</v>
      </c>
    </row>
    <row r="6158" spans="1:3" x14ac:dyDescent="0.25">
      <c r="A6158" s="321">
        <v>4831301</v>
      </c>
      <c r="B6158" s="320" t="s">
        <v>7673</v>
      </c>
      <c r="C6158" s="321">
        <v>4831301</v>
      </c>
    </row>
    <row r="6159" spans="1:3" x14ac:dyDescent="0.25">
      <c r="A6159" s="321">
        <v>4831302</v>
      </c>
      <c r="B6159" s="320" t="s">
        <v>7674</v>
      </c>
      <c r="C6159" s="321">
        <v>4831302</v>
      </c>
    </row>
    <row r="6160" spans="1:3" x14ac:dyDescent="0.25">
      <c r="A6160" s="321">
        <v>4831303</v>
      </c>
      <c r="B6160" s="320" t="s">
        <v>7675</v>
      </c>
      <c r="C6160" s="321">
        <v>4831303</v>
      </c>
    </row>
    <row r="6161" spans="1:3" ht="22.5" x14ac:dyDescent="0.25">
      <c r="A6161" s="321">
        <v>4831304</v>
      </c>
      <c r="B6161" s="320" t="s">
        <v>7676</v>
      </c>
      <c r="C6161" s="321">
        <v>4831304</v>
      </c>
    </row>
    <row r="6162" spans="1:3" x14ac:dyDescent="0.25">
      <c r="A6162" s="321">
        <v>4831401</v>
      </c>
      <c r="B6162" s="320" t="s">
        <v>7677</v>
      </c>
      <c r="C6162" s="321">
        <v>4831401</v>
      </c>
    </row>
    <row r="6163" spans="1:3" x14ac:dyDescent="0.25">
      <c r="A6163" s="321">
        <v>4831499</v>
      </c>
      <c r="B6163" s="320" t="s">
        <v>7678</v>
      </c>
      <c r="C6163" s="321">
        <v>4831499</v>
      </c>
    </row>
    <row r="6164" spans="1:3" x14ac:dyDescent="0.25">
      <c r="A6164" s="321">
        <v>4831501</v>
      </c>
      <c r="B6164" s="320" t="s">
        <v>7679</v>
      </c>
      <c r="C6164" s="321">
        <v>4831501</v>
      </c>
    </row>
    <row r="6165" spans="1:3" x14ac:dyDescent="0.25">
      <c r="A6165" s="321">
        <v>4831502</v>
      </c>
      <c r="B6165" s="320" t="s">
        <v>7680</v>
      </c>
      <c r="C6165" s="321">
        <v>4831502</v>
      </c>
    </row>
    <row r="6166" spans="1:3" x14ac:dyDescent="0.25">
      <c r="A6166" s="321">
        <v>4831503</v>
      </c>
      <c r="B6166" s="320" t="s">
        <v>7681</v>
      </c>
      <c r="C6166" s="321">
        <v>4831503</v>
      </c>
    </row>
    <row r="6167" spans="1:3" ht="22.5" x14ac:dyDescent="0.25">
      <c r="A6167" s="321">
        <v>48321</v>
      </c>
      <c r="B6167" s="320" t="s">
        <v>7682</v>
      </c>
      <c r="C6167" s="321">
        <v>48321</v>
      </c>
    </row>
    <row r="6168" spans="1:3" x14ac:dyDescent="0.25">
      <c r="A6168" s="321">
        <v>4832201</v>
      </c>
      <c r="B6168" s="320" t="s">
        <v>7683</v>
      </c>
      <c r="C6168" s="321">
        <v>4832201</v>
      </c>
    </row>
    <row r="6169" spans="1:3" x14ac:dyDescent="0.25">
      <c r="A6169" s="321">
        <v>4832301</v>
      </c>
      <c r="B6169" s="320" t="s">
        <v>7684</v>
      </c>
      <c r="C6169" s="321">
        <v>4832301</v>
      </c>
    </row>
    <row r="6170" spans="1:3" x14ac:dyDescent="0.25">
      <c r="A6170" s="321">
        <v>4832401</v>
      </c>
      <c r="B6170" s="320" t="s">
        <v>7685</v>
      </c>
      <c r="C6170" s="321">
        <v>4832401</v>
      </c>
    </row>
    <row r="6171" spans="1:3" ht="22.5" x14ac:dyDescent="0.25">
      <c r="A6171" s="321">
        <v>48330</v>
      </c>
      <c r="B6171" s="320" t="s">
        <v>7686</v>
      </c>
      <c r="C6171" s="321">
        <v>48330</v>
      </c>
    </row>
    <row r="6172" spans="1:3" x14ac:dyDescent="0.25">
      <c r="A6172" s="321">
        <v>4834101</v>
      </c>
      <c r="B6172" s="320" t="s">
        <v>7687</v>
      </c>
      <c r="C6172" s="321">
        <v>4834101</v>
      </c>
    </row>
    <row r="6173" spans="1:3" x14ac:dyDescent="0.25">
      <c r="A6173" s="321">
        <v>4834102</v>
      </c>
      <c r="B6173" s="320" t="s">
        <v>7688</v>
      </c>
      <c r="C6173" s="321">
        <v>4834102</v>
      </c>
    </row>
    <row r="6174" spans="1:3" x14ac:dyDescent="0.25">
      <c r="A6174" s="321">
        <v>4834103</v>
      </c>
      <c r="B6174" s="320" t="s">
        <v>7689</v>
      </c>
      <c r="C6174" s="321">
        <v>4834103</v>
      </c>
    </row>
    <row r="6175" spans="1:3" x14ac:dyDescent="0.25">
      <c r="A6175" s="321">
        <v>4834104</v>
      </c>
      <c r="B6175" s="320" t="s">
        <v>7690</v>
      </c>
      <c r="C6175" s="321">
        <v>4834104</v>
      </c>
    </row>
    <row r="6176" spans="1:3" x14ac:dyDescent="0.25">
      <c r="A6176" s="321">
        <v>4834105</v>
      </c>
      <c r="B6176" s="320" t="s">
        <v>7691</v>
      </c>
      <c r="C6176" s="321">
        <v>4834105</v>
      </c>
    </row>
    <row r="6177" spans="1:3" ht="22.5" x14ac:dyDescent="0.25">
      <c r="A6177" s="321">
        <v>4834106</v>
      </c>
      <c r="B6177" s="320" t="s">
        <v>7692</v>
      </c>
      <c r="C6177" s="321">
        <v>4834106</v>
      </c>
    </row>
    <row r="6178" spans="1:3" x14ac:dyDescent="0.25">
      <c r="A6178" s="321">
        <v>4834201</v>
      </c>
      <c r="B6178" s="320" t="s">
        <v>7693</v>
      </c>
      <c r="C6178" s="321">
        <v>4834201</v>
      </c>
    </row>
    <row r="6179" spans="1:3" x14ac:dyDescent="0.25">
      <c r="A6179" s="321">
        <v>4834202</v>
      </c>
      <c r="B6179" s="320" t="s">
        <v>7694</v>
      </c>
      <c r="C6179" s="321">
        <v>4834202</v>
      </c>
    </row>
    <row r="6180" spans="1:3" x14ac:dyDescent="0.25">
      <c r="A6180" s="321">
        <v>4834299</v>
      </c>
      <c r="B6180" s="320" t="s">
        <v>7695</v>
      </c>
      <c r="C6180" s="321">
        <v>4834299</v>
      </c>
    </row>
    <row r="6181" spans="1:3" ht="22.5" x14ac:dyDescent="0.25">
      <c r="A6181" s="321">
        <v>48351</v>
      </c>
      <c r="B6181" s="320" t="s">
        <v>7696</v>
      </c>
      <c r="C6181" s="321">
        <v>48351</v>
      </c>
    </row>
    <row r="6182" spans="1:3" x14ac:dyDescent="0.25">
      <c r="A6182" s="321">
        <v>4835201</v>
      </c>
      <c r="B6182" s="320" t="s">
        <v>7697</v>
      </c>
      <c r="C6182" s="321">
        <v>4835201</v>
      </c>
    </row>
    <row r="6183" spans="1:3" ht="22.5" x14ac:dyDescent="0.25">
      <c r="A6183" s="321">
        <v>4835202</v>
      </c>
      <c r="B6183" s="320" t="s">
        <v>7698</v>
      </c>
      <c r="C6183" s="321">
        <v>4835202</v>
      </c>
    </row>
    <row r="6184" spans="1:3" ht="22.5" x14ac:dyDescent="0.25">
      <c r="A6184" s="321">
        <v>4835203</v>
      </c>
      <c r="B6184" s="320" t="s">
        <v>7699</v>
      </c>
      <c r="C6184" s="321">
        <v>4835203</v>
      </c>
    </row>
    <row r="6185" spans="1:3" x14ac:dyDescent="0.25">
      <c r="A6185" s="321">
        <v>4835301</v>
      </c>
      <c r="B6185" s="320" t="s">
        <v>7700</v>
      </c>
      <c r="C6185" s="321">
        <v>4835301</v>
      </c>
    </row>
    <row r="6186" spans="1:3" x14ac:dyDescent="0.25">
      <c r="A6186" s="321">
        <v>4835302</v>
      </c>
      <c r="B6186" s="320" t="s">
        <v>7701</v>
      </c>
      <c r="C6186" s="321">
        <v>4835302</v>
      </c>
    </row>
    <row r="6187" spans="1:3" x14ac:dyDescent="0.25">
      <c r="A6187" s="321">
        <v>4835401</v>
      </c>
      <c r="B6187" s="320" t="s">
        <v>7702</v>
      </c>
      <c r="C6187" s="321">
        <v>4835401</v>
      </c>
    </row>
    <row r="6188" spans="1:3" ht="33.75" x14ac:dyDescent="0.25">
      <c r="A6188" s="321">
        <v>4841001</v>
      </c>
      <c r="B6188" s="320" t="s">
        <v>7703</v>
      </c>
      <c r="C6188" s="321">
        <v>4841001</v>
      </c>
    </row>
    <row r="6189" spans="1:3" x14ac:dyDescent="0.25">
      <c r="A6189" s="321">
        <v>4842001</v>
      </c>
      <c r="B6189" s="320" t="s">
        <v>7704</v>
      </c>
      <c r="C6189" s="321">
        <v>4842001</v>
      </c>
    </row>
    <row r="6190" spans="1:3" x14ac:dyDescent="0.25">
      <c r="A6190" s="321">
        <v>4842002</v>
      </c>
      <c r="B6190" s="320" t="s">
        <v>7705</v>
      </c>
      <c r="C6190" s="321">
        <v>4842002</v>
      </c>
    </row>
    <row r="6191" spans="1:3" x14ac:dyDescent="0.25">
      <c r="A6191" s="321">
        <v>4842003</v>
      </c>
      <c r="B6191" s="320" t="s">
        <v>7706</v>
      </c>
      <c r="C6191" s="321">
        <v>4842003</v>
      </c>
    </row>
    <row r="6192" spans="1:3" x14ac:dyDescent="0.25">
      <c r="A6192" s="321">
        <v>4843001</v>
      </c>
      <c r="B6192" s="320" t="s">
        <v>7707</v>
      </c>
      <c r="C6192" s="321">
        <v>4843001</v>
      </c>
    </row>
    <row r="6193" spans="1:3" x14ac:dyDescent="0.25">
      <c r="A6193" s="321">
        <v>4843002</v>
      </c>
      <c r="B6193" s="320" t="s">
        <v>7708</v>
      </c>
      <c r="C6193" s="321">
        <v>4843002</v>
      </c>
    </row>
    <row r="6194" spans="1:3" x14ac:dyDescent="0.25">
      <c r="A6194" s="321">
        <v>4843003</v>
      </c>
      <c r="B6194" s="320" t="s">
        <v>7709</v>
      </c>
      <c r="C6194" s="321">
        <v>4843003</v>
      </c>
    </row>
    <row r="6195" spans="1:3" x14ac:dyDescent="0.25">
      <c r="A6195" s="321">
        <v>4844001</v>
      </c>
      <c r="B6195" s="320" t="s">
        <v>7710</v>
      </c>
      <c r="C6195" s="321">
        <v>4844001</v>
      </c>
    </row>
    <row r="6196" spans="1:3" x14ac:dyDescent="0.25">
      <c r="A6196" s="321">
        <v>4849001</v>
      </c>
      <c r="B6196" s="320" t="s">
        <v>7711</v>
      </c>
      <c r="C6196" s="321">
        <v>4849001</v>
      </c>
    </row>
    <row r="6197" spans="1:3" x14ac:dyDescent="0.25">
      <c r="A6197" s="321">
        <v>4849002</v>
      </c>
      <c r="B6197" s="320" t="s">
        <v>7712</v>
      </c>
      <c r="C6197" s="321">
        <v>4849002</v>
      </c>
    </row>
    <row r="6198" spans="1:3" x14ac:dyDescent="0.25">
      <c r="A6198" s="321">
        <v>4911101</v>
      </c>
      <c r="B6198" s="320" t="s">
        <v>7713</v>
      </c>
      <c r="C6198" s="321">
        <v>4911101</v>
      </c>
    </row>
    <row r="6199" spans="1:3" x14ac:dyDescent="0.25">
      <c r="A6199" s="321">
        <v>4911201</v>
      </c>
      <c r="B6199" s="320" t="s">
        <v>7714</v>
      </c>
      <c r="C6199" s="321">
        <v>4911201</v>
      </c>
    </row>
    <row r="6200" spans="1:3" x14ac:dyDescent="0.25">
      <c r="A6200" s="321">
        <v>4911202</v>
      </c>
      <c r="B6200" s="320" t="s">
        <v>7715</v>
      </c>
      <c r="C6200" s="321">
        <v>4911202</v>
      </c>
    </row>
    <row r="6201" spans="1:3" x14ac:dyDescent="0.25">
      <c r="A6201" s="321">
        <v>4911203</v>
      </c>
      <c r="B6201" s="320" t="s">
        <v>7716</v>
      </c>
      <c r="C6201" s="321">
        <v>4911203</v>
      </c>
    </row>
    <row r="6202" spans="1:3" x14ac:dyDescent="0.25">
      <c r="A6202" s="321">
        <v>4911301</v>
      </c>
      <c r="B6202" s="320" t="s">
        <v>7717</v>
      </c>
      <c r="C6202" s="321">
        <v>4911301</v>
      </c>
    </row>
    <row r="6203" spans="1:3" x14ac:dyDescent="0.25">
      <c r="A6203" s="321">
        <v>4911302</v>
      </c>
      <c r="B6203" s="320" t="s">
        <v>7718</v>
      </c>
      <c r="C6203" s="321">
        <v>4911302</v>
      </c>
    </row>
    <row r="6204" spans="1:3" x14ac:dyDescent="0.25">
      <c r="A6204" s="321">
        <v>4911303</v>
      </c>
      <c r="B6204" s="320" t="s">
        <v>7719</v>
      </c>
      <c r="C6204" s="321">
        <v>4911303</v>
      </c>
    </row>
    <row r="6205" spans="1:3" x14ac:dyDescent="0.25">
      <c r="A6205" s="321">
        <v>4911401</v>
      </c>
      <c r="B6205" s="320" t="s">
        <v>7720</v>
      </c>
      <c r="C6205" s="321">
        <v>4911401</v>
      </c>
    </row>
    <row r="6206" spans="1:3" x14ac:dyDescent="0.25">
      <c r="A6206" s="321">
        <v>4911402</v>
      </c>
      <c r="B6206" s="320" t="s">
        <v>7721</v>
      </c>
      <c r="C6206" s="321">
        <v>4911402</v>
      </c>
    </row>
    <row r="6207" spans="1:3" x14ac:dyDescent="0.25">
      <c r="A6207" s="321">
        <v>4911403</v>
      </c>
      <c r="B6207" s="320" t="s">
        <v>7722</v>
      </c>
      <c r="C6207" s="321">
        <v>4911403</v>
      </c>
    </row>
    <row r="6208" spans="1:3" x14ac:dyDescent="0.25">
      <c r="A6208" s="321">
        <v>4911404</v>
      </c>
      <c r="B6208" s="320" t="s">
        <v>7723</v>
      </c>
      <c r="C6208" s="321">
        <v>4911404</v>
      </c>
    </row>
    <row r="6209" spans="1:3" x14ac:dyDescent="0.25">
      <c r="A6209" s="321">
        <v>49115</v>
      </c>
      <c r="B6209" s="320" t="s">
        <v>7724</v>
      </c>
      <c r="C6209" s="321">
        <v>49115</v>
      </c>
    </row>
    <row r="6210" spans="1:3" ht="45" x14ac:dyDescent="0.25">
      <c r="A6210" s="321">
        <v>49116</v>
      </c>
      <c r="B6210" s="320" t="s">
        <v>7725</v>
      </c>
      <c r="C6210" s="321">
        <v>49116</v>
      </c>
    </row>
    <row r="6211" spans="1:3" x14ac:dyDescent="0.25">
      <c r="A6211" s="321">
        <v>4911901</v>
      </c>
      <c r="B6211" s="320" t="s">
        <v>7726</v>
      </c>
      <c r="C6211" s="321">
        <v>4911901</v>
      </c>
    </row>
    <row r="6212" spans="1:3" x14ac:dyDescent="0.25">
      <c r="A6212" s="321">
        <v>4912101</v>
      </c>
      <c r="B6212" s="320" t="s">
        <v>7727</v>
      </c>
      <c r="C6212" s="321">
        <v>4912101</v>
      </c>
    </row>
    <row r="6213" spans="1:3" x14ac:dyDescent="0.25">
      <c r="A6213" s="321">
        <v>4912102</v>
      </c>
      <c r="B6213" s="320" t="s">
        <v>7728</v>
      </c>
      <c r="C6213" s="321">
        <v>4912102</v>
      </c>
    </row>
    <row r="6214" spans="1:3" x14ac:dyDescent="0.25">
      <c r="A6214" s="321">
        <v>4912103</v>
      </c>
      <c r="B6214" s="320" t="s">
        <v>7729</v>
      </c>
      <c r="C6214" s="321">
        <v>4912103</v>
      </c>
    </row>
    <row r="6215" spans="1:3" x14ac:dyDescent="0.25">
      <c r="A6215" s="321">
        <v>4912104</v>
      </c>
      <c r="B6215" s="320" t="s">
        <v>7730</v>
      </c>
      <c r="C6215" s="321">
        <v>4912104</v>
      </c>
    </row>
    <row r="6216" spans="1:3" x14ac:dyDescent="0.25">
      <c r="A6216" s="321">
        <v>4912105</v>
      </c>
      <c r="B6216" s="320" t="s">
        <v>7731</v>
      </c>
      <c r="C6216" s="321">
        <v>4912105</v>
      </c>
    </row>
    <row r="6217" spans="1:3" x14ac:dyDescent="0.25">
      <c r="A6217" s="321">
        <v>4912106</v>
      </c>
      <c r="B6217" s="320" t="s">
        <v>7732</v>
      </c>
      <c r="C6217" s="321">
        <v>4912106</v>
      </c>
    </row>
    <row r="6218" spans="1:3" x14ac:dyDescent="0.25">
      <c r="A6218" s="321">
        <v>4912107</v>
      </c>
      <c r="B6218" s="320" t="s">
        <v>7733</v>
      </c>
      <c r="C6218" s="321">
        <v>4912107</v>
      </c>
    </row>
    <row r="6219" spans="1:3" x14ac:dyDescent="0.25">
      <c r="A6219" s="321">
        <v>4912108</v>
      </c>
      <c r="B6219" s="320" t="s">
        <v>7734</v>
      </c>
      <c r="C6219" s="321">
        <v>4912108</v>
      </c>
    </row>
    <row r="6220" spans="1:3" x14ac:dyDescent="0.25">
      <c r="A6220" s="321">
        <v>4912109</v>
      </c>
      <c r="B6220" s="320" t="s">
        <v>7735</v>
      </c>
      <c r="C6220" s="321">
        <v>4912109</v>
      </c>
    </row>
    <row r="6221" spans="1:3" x14ac:dyDescent="0.25">
      <c r="A6221" s="321">
        <v>4912901</v>
      </c>
      <c r="B6221" s="320" t="s">
        <v>7736</v>
      </c>
      <c r="C6221" s="321">
        <v>4912901</v>
      </c>
    </row>
    <row r="6222" spans="1:3" x14ac:dyDescent="0.25">
      <c r="A6222" s="321">
        <v>4912902</v>
      </c>
      <c r="B6222" s="320" t="s">
        <v>7737</v>
      </c>
      <c r="C6222" s="321">
        <v>4912902</v>
      </c>
    </row>
    <row r="6223" spans="1:3" x14ac:dyDescent="0.25">
      <c r="A6223" s="321">
        <v>4912903</v>
      </c>
      <c r="B6223" s="320" t="s">
        <v>7738</v>
      </c>
      <c r="C6223" s="321">
        <v>4912903</v>
      </c>
    </row>
    <row r="6224" spans="1:3" x14ac:dyDescent="0.25">
      <c r="A6224" s="321">
        <v>4912904</v>
      </c>
      <c r="B6224" s="320" t="s">
        <v>7739</v>
      </c>
      <c r="C6224" s="321">
        <v>4912904</v>
      </c>
    </row>
    <row r="6225" spans="1:3" x14ac:dyDescent="0.25">
      <c r="A6225" s="321">
        <v>4912905</v>
      </c>
      <c r="B6225" s="320" t="s">
        <v>7740</v>
      </c>
      <c r="C6225" s="321">
        <v>4912905</v>
      </c>
    </row>
    <row r="6226" spans="1:3" x14ac:dyDescent="0.25">
      <c r="A6226" s="321">
        <v>4912906</v>
      </c>
      <c r="B6226" s="320" t="s">
        <v>7741</v>
      </c>
      <c r="C6226" s="321">
        <v>4912906</v>
      </c>
    </row>
    <row r="6227" spans="1:3" ht="22.5" x14ac:dyDescent="0.25">
      <c r="A6227" s="321">
        <v>4912907</v>
      </c>
      <c r="B6227" s="320" t="s">
        <v>7742</v>
      </c>
      <c r="C6227" s="321">
        <v>4912907</v>
      </c>
    </row>
    <row r="6228" spans="1:3" x14ac:dyDescent="0.25">
      <c r="A6228" s="321">
        <v>4912908</v>
      </c>
      <c r="B6228" s="320" t="s">
        <v>7743</v>
      </c>
      <c r="C6228" s="321">
        <v>4912908</v>
      </c>
    </row>
    <row r="6229" spans="1:3" x14ac:dyDescent="0.25">
      <c r="A6229" s="321">
        <v>4912909</v>
      </c>
      <c r="B6229" s="320" t="s">
        <v>7744</v>
      </c>
      <c r="C6229" s="321">
        <v>4912909</v>
      </c>
    </row>
    <row r="6230" spans="1:3" x14ac:dyDescent="0.25">
      <c r="A6230" s="321">
        <v>4912910</v>
      </c>
      <c r="B6230" s="320" t="s">
        <v>7745</v>
      </c>
      <c r="C6230" s="321">
        <v>4912910</v>
      </c>
    </row>
    <row r="6231" spans="1:3" x14ac:dyDescent="0.25">
      <c r="A6231" s="321">
        <v>4912911</v>
      </c>
      <c r="B6231" s="320" t="s">
        <v>7746</v>
      </c>
      <c r="C6231" s="321">
        <v>4912911</v>
      </c>
    </row>
    <row r="6232" spans="1:3" x14ac:dyDescent="0.25">
      <c r="A6232" s="321">
        <v>4912912</v>
      </c>
      <c r="B6232" s="320" t="s">
        <v>7747</v>
      </c>
      <c r="C6232" s="321">
        <v>4912912</v>
      </c>
    </row>
    <row r="6233" spans="1:3" x14ac:dyDescent="0.25">
      <c r="A6233" s="321">
        <v>4912913</v>
      </c>
      <c r="B6233" s="320" t="s">
        <v>7748</v>
      </c>
      <c r="C6233" s="321">
        <v>4912913</v>
      </c>
    </row>
    <row r="6234" spans="1:3" x14ac:dyDescent="0.25">
      <c r="A6234" s="321">
        <v>4912914</v>
      </c>
      <c r="B6234" s="320" t="s">
        <v>7749</v>
      </c>
      <c r="C6234" s="321">
        <v>4912914</v>
      </c>
    </row>
    <row r="6235" spans="1:3" x14ac:dyDescent="0.25">
      <c r="A6235" s="321">
        <v>4912915</v>
      </c>
      <c r="B6235" s="320" t="s">
        <v>7750</v>
      </c>
      <c r="C6235" s="321">
        <v>4912915</v>
      </c>
    </row>
    <row r="6236" spans="1:3" x14ac:dyDescent="0.25">
      <c r="A6236" s="321">
        <v>4912916</v>
      </c>
      <c r="B6236" s="320" t="s">
        <v>7751</v>
      </c>
      <c r="C6236" s="321">
        <v>4912916</v>
      </c>
    </row>
    <row r="6237" spans="1:3" x14ac:dyDescent="0.25">
      <c r="A6237" s="321">
        <v>4912917</v>
      </c>
      <c r="B6237" s="320" t="s">
        <v>7752</v>
      </c>
      <c r="C6237" s="321">
        <v>4912917</v>
      </c>
    </row>
    <row r="6238" spans="1:3" x14ac:dyDescent="0.25">
      <c r="A6238" s="321">
        <v>4912918</v>
      </c>
      <c r="B6238" s="320" t="s">
        <v>7753</v>
      </c>
      <c r="C6238" s="321">
        <v>4912918</v>
      </c>
    </row>
    <row r="6239" spans="1:3" x14ac:dyDescent="0.25">
      <c r="A6239" s="321">
        <v>4912919</v>
      </c>
      <c r="B6239" s="320" t="s">
        <v>7754</v>
      </c>
      <c r="C6239" s="321">
        <v>4912919</v>
      </c>
    </row>
    <row r="6240" spans="1:3" x14ac:dyDescent="0.25">
      <c r="A6240" s="321">
        <v>4912920</v>
      </c>
      <c r="B6240" s="320" t="s">
        <v>7755</v>
      </c>
      <c r="C6240" s="321">
        <v>4912920</v>
      </c>
    </row>
    <row r="6241" spans="1:3" x14ac:dyDescent="0.25">
      <c r="A6241" s="321">
        <v>4912921</v>
      </c>
      <c r="B6241" s="320" t="s">
        <v>7756</v>
      </c>
      <c r="C6241" s="321">
        <v>4912921</v>
      </c>
    </row>
    <row r="6242" spans="1:3" x14ac:dyDescent="0.25">
      <c r="A6242" s="321">
        <v>4912922</v>
      </c>
      <c r="B6242" s="320" t="s">
        <v>7757</v>
      </c>
      <c r="C6242" s="321">
        <v>4912922</v>
      </c>
    </row>
    <row r="6243" spans="1:3" x14ac:dyDescent="0.25">
      <c r="A6243" s="321">
        <v>4912923</v>
      </c>
      <c r="B6243" s="320" t="s">
        <v>7758</v>
      </c>
      <c r="C6243" s="321">
        <v>4912923</v>
      </c>
    </row>
    <row r="6244" spans="1:3" ht="22.5" x14ac:dyDescent="0.25">
      <c r="A6244" s="321">
        <v>4912924</v>
      </c>
      <c r="B6244" s="320" t="s">
        <v>7759</v>
      </c>
      <c r="C6244" s="321">
        <v>4912924</v>
      </c>
    </row>
    <row r="6245" spans="1:3" x14ac:dyDescent="0.25">
      <c r="A6245" s="321">
        <v>4912925</v>
      </c>
      <c r="B6245" s="320" t="s">
        <v>7760</v>
      </c>
      <c r="C6245" s="321">
        <v>4912925</v>
      </c>
    </row>
    <row r="6246" spans="1:3" x14ac:dyDescent="0.25">
      <c r="A6246" s="321">
        <v>4912926</v>
      </c>
      <c r="B6246" s="320" t="s">
        <v>7761</v>
      </c>
      <c r="C6246" s="321">
        <v>4912926</v>
      </c>
    </row>
    <row r="6247" spans="1:3" x14ac:dyDescent="0.25">
      <c r="A6247" s="321">
        <v>4912927</v>
      </c>
      <c r="B6247" s="320" t="s">
        <v>7762</v>
      </c>
      <c r="C6247" s="321">
        <v>4912927</v>
      </c>
    </row>
    <row r="6248" spans="1:3" x14ac:dyDescent="0.25">
      <c r="A6248" s="321">
        <v>4912928</v>
      </c>
      <c r="B6248" s="320" t="s">
        <v>7763</v>
      </c>
      <c r="C6248" s="321">
        <v>4912928</v>
      </c>
    </row>
    <row r="6249" spans="1:3" ht="22.5" x14ac:dyDescent="0.25">
      <c r="A6249" s="321">
        <v>4912929</v>
      </c>
      <c r="B6249" s="320" t="s">
        <v>7764</v>
      </c>
      <c r="C6249" s="321">
        <v>4912929</v>
      </c>
    </row>
    <row r="6250" spans="1:3" ht="22.5" x14ac:dyDescent="0.25">
      <c r="A6250" s="321">
        <v>4912930</v>
      </c>
      <c r="B6250" s="320" t="s">
        <v>7765</v>
      </c>
      <c r="C6250" s="321">
        <v>4912930</v>
      </c>
    </row>
    <row r="6251" spans="1:3" ht="22.5" x14ac:dyDescent="0.25">
      <c r="A6251" s="321">
        <v>4912931</v>
      </c>
      <c r="B6251" s="320" t="s">
        <v>7766</v>
      </c>
      <c r="C6251" s="321">
        <v>4912931</v>
      </c>
    </row>
    <row r="6252" spans="1:3" ht="22.5" x14ac:dyDescent="0.25">
      <c r="A6252" s="321">
        <v>4912932</v>
      </c>
      <c r="B6252" s="320" t="s">
        <v>7767</v>
      </c>
      <c r="C6252" s="321">
        <v>4912932</v>
      </c>
    </row>
    <row r="6253" spans="1:3" ht="22.5" x14ac:dyDescent="0.25">
      <c r="A6253" s="321">
        <v>4912933</v>
      </c>
      <c r="B6253" s="320" t="s">
        <v>7768</v>
      </c>
      <c r="C6253" s="321">
        <v>4912933</v>
      </c>
    </row>
    <row r="6254" spans="1:3" ht="22.5" x14ac:dyDescent="0.25">
      <c r="A6254" s="321">
        <v>4912934</v>
      </c>
      <c r="B6254" s="320" t="s">
        <v>7769</v>
      </c>
      <c r="C6254" s="321">
        <v>4912934</v>
      </c>
    </row>
    <row r="6255" spans="1:3" x14ac:dyDescent="0.25">
      <c r="A6255" s="321">
        <v>4912935</v>
      </c>
      <c r="B6255" s="320" t="s">
        <v>7770</v>
      </c>
      <c r="C6255" s="321">
        <v>4912935</v>
      </c>
    </row>
    <row r="6256" spans="1:3" x14ac:dyDescent="0.25">
      <c r="A6256" s="321">
        <v>4912936</v>
      </c>
      <c r="B6256" s="320" t="s">
        <v>7771</v>
      </c>
      <c r="C6256" s="321">
        <v>4912936</v>
      </c>
    </row>
    <row r="6257" spans="1:3" x14ac:dyDescent="0.25">
      <c r="A6257" s="321">
        <v>4912937</v>
      </c>
      <c r="B6257" s="320" t="s">
        <v>7772</v>
      </c>
      <c r="C6257" s="321">
        <v>4912937</v>
      </c>
    </row>
    <row r="6258" spans="1:3" ht="22.5" x14ac:dyDescent="0.25">
      <c r="A6258" s="321">
        <v>4912938</v>
      </c>
      <c r="B6258" s="320" t="s">
        <v>7773</v>
      </c>
      <c r="C6258" s="321">
        <v>4912938</v>
      </c>
    </row>
    <row r="6259" spans="1:3" x14ac:dyDescent="0.25">
      <c r="A6259" s="321">
        <v>4912939</v>
      </c>
      <c r="B6259" s="320" t="s">
        <v>7774</v>
      </c>
      <c r="C6259" s="321">
        <v>4912939</v>
      </c>
    </row>
    <row r="6260" spans="1:3" x14ac:dyDescent="0.25">
      <c r="A6260" s="321">
        <v>4912940</v>
      </c>
      <c r="B6260" s="320" t="s">
        <v>7775</v>
      </c>
      <c r="C6260" s="321">
        <v>4912940</v>
      </c>
    </row>
    <row r="6261" spans="1:3" x14ac:dyDescent="0.25">
      <c r="A6261" s="321">
        <v>4912941</v>
      </c>
      <c r="B6261" s="320" t="s">
        <v>7776</v>
      </c>
      <c r="C6261" s="321">
        <v>4912941</v>
      </c>
    </row>
    <row r="6262" spans="1:3" ht="22.5" x14ac:dyDescent="0.25">
      <c r="A6262" s="321">
        <v>4912942</v>
      </c>
      <c r="B6262" s="320" t="s">
        <v>7777</v>
      </c>
      <c r="C6262" s="321">
        <v>4912942</v>
      </c>
    </row>
    <row r="6263" spans="1:3" ht="22.5" x14ac:dyDescent="0.25">
      <c r="A6263" s="321">
        <v>4912943</v>
      </c>
      <c r="B6263" s="320" t="s">
        <v>7778</v>
      </c>
      <c r="C6263" s="321">
        <v>4912943</v>
      </c>
    </row>
    <row r="6264" spans="1:3" ht="22.5" x14ac:dyDescent="0.25">
      <c r="A6264" s="321">
        <v>4912944</v>
      </c>
      <c r="B6264" s="320" t="s">
        <v>7779</v>
      </c>
      <c r="C6264" s="321">
        <v>4912944</v>
      </c>
    </row>
    <row r="6265" spans="1:3" ht="22.5" x14ac:dyDescent="0.25">
      <c r="A6265" s="321">
        <v>4912945</v>
      </c>
      <c r="B6265" s="320" t="s">
        <v>7780</v>
      </c>
      <c r="C6265" s="321">
        <v>4912945</v>
      </c>
    </row>
    <row r="6266" spans="1:3" ht="22.5" x14ac:dyDescent="0.25">
      <c r="A6266" s="321">
        <v>4912946</v>
      </c>
      <c r="B6266" s="320" t="s">
        <v>7781</v>
      </c>
      <c r="C6266" s="321">
        <v>4912946</v>
      </c>
    </row>
    <row r="6267" spans="1:3" ht="22.5" x14ac:dyDescent="0.25">
      <c r="A6267" s="321">
        <v>4912947</v>
      </c>
      <c r="B6267" s="320" t="s">
        <v>7782</v>
      </c>
      <c r="C6267" s="321">
        <v>4912947</v>
      </c>
    </row>
    <row r="6268" spans="1:3" x14ac:dyDescent="0.25">
      <c r="A6268" s="321">
        <v>4912948</v>
      </c>
      <c r="B6268" s="320" t="s">
        <v>7783</v>
      </c>
      <c r="C6268" s="321">
        <v>4912948</v>
      </c>
    </row>
    <row r="6269" spans="1:3" ht="33.75" x14ac:dyDescent="0.25">
      <c r="A6269" s="321">
        <v>4912994</v>
      </c>
      <c r="B6269" s="320" t="s">
        <v>7784</v>
      </c>
      <c r="C6269" s="321">
        <v>4912994</v>
      </c>
    </row>
    <row r="6270" spans="1:3" ht="22.5" x14ac:dyDescent="0.25">
      <c r="A6270" s="321">
        <v>4912995</v>
      </c>
      <c r="B6270" s="320" t="s">
        <v>7785</v>
      </c>
      <c r="C6270" s="321">
        <v>4912995</v>
      </c>
    </row>
    <row r="6271" spans="1:3" x14ac:dyDescent="0.25">
      <c r="A6271" s="321">
        <v>4912996</v>
      </c>
      <c r="B6271" s="320" t="s">
        <v>7786</v>
      </c>
      <c r="C6271" s="321">
        <v>4912996</v>
      </c>
    </row>
    <row r="6272" spans="1:3" ht="22.5" x14ac:dyDescent="0.25">
      <c r="A6272" s="321">
        <v>4912997</v>
      </c>
      <c r="B6272" s="320" t="s">
        <v>7787</v>
      </c>
      <c r="C6272" s="321">
        <v>4912997</v>
      </c>
    </row>
    <row r="6273" spans="1:3" x14ac:dyDescent="0.25">
      <c r="A6273" s="321">
        <v>4912998</v>
      </c>
      <c r="B6273" s="320" t="s">
        <v>7788</v>
      </c>
      <c r="C6273" s="321">
        <v>4912998</v>
      </c>
    </row>
    <row r="6274" spans="1:3" x14ac:dyDescent="0.25">
      <c r="A6274" s="321">
        <v>4912999</v>
      </c>
      <c r="B6274" s="320" t="s">
        <v>7789</v>
      </c>
      <c r="C6274" s="321">
        <v>4912999</v>
      </c>
    </row>
    <row r="6275" spans="1:3" x14ac:dyDescent="0.25">
      <c r="A6275" s="321">
        <v>4921001</v>
      </c>
      <c r="B6275" s="320" t="s">
        <v>7790</v>
      </c>
      <c r="C6275" s="321">
        <v>4921001</v>
      </c>
    </row>
    <row r="6276" spans="1:3" x14ac:dyDescent="0.25">
      <c r="A6276" s="321">
        <v>4921002</v>
      </c>
      <c r="B6276" s="320" t="s">
        <v>7791</v>
      </c>
      <c r="C6276" s="321">
        <v>4921002</v>
      </c>
    </row>
    <row r="6277" spans="1:3" x14ac:dyDescent="0.25">
      <c r="A6277" s="321">
        <v>4921003</v>
      </c>
      <c r="B6277" s="320" t="s">
        <v>7792</v>
      </c>
      <c r="C6277" s="321">
        <v>4921003</v>
      </c>
    </row>
    <row r="6278" spans="1:3" x14ac:dyDescent="0.25">
      <c r="A6278" s="321">
        <v>4921004</v>
      </c>
      <c r="B6278" s="320" t="s">
        <v>7793</v>
      </c>
      <c r="C6278" s="321">
        <v>4921004</v>
      </c>
    </row>
    <row r="6279" spans="1:3" x14ac:dyDescent="0.25">
      <c r="A6279" s="321">
        <v>4921005</v>
      </c>
      <c r="B6279" s="320" t="s">
        <v>7794</v>
      </c>
      <c r="C6279" s="321">
        <v>4921005</v>
      </c>
    </row>
    <row r="6280" spans="1:3" x14ac:dyDescent="0.25">
      <c r="A6280" s="321">
        <v>4921006</v>
      </c>
      <c r="B6280" s="320" t="s">
        <v>7795</v>
      </c>
      <c r="C6280" s="321">
        <v>4921006</v>
      </c>
    </row>
    <row r="6281" spans="1:3" x14ac:dyDescent="0.25">
      <c r="A6281" s="321">
        <v>4921007</v>
      </c>
      <c r="B6281" s="320" t="s">
        <v>7796</v>
      </c>
      <c r="C6281" s="321">
        <v>4921007</v>
      </c>
    </row>
    <row r="6282" spans="1:3" x14ac:dyDescent="0.25">
      <c r="A6282" s="321">
        <v>4921008</v>
      </c>
      <c r="B6282" s="320" t="s">
        <v>7797</v>
      </c>
      <c r="C6282" s="321">
        <v>4921008</v>
      </c>
    </row>
    <row r="6283" spans="1:3" x14ac:dyDescent="0.25">
      <c r="A6283" s="321">
        <v>4921009</v>
      </c>
      <c r="B6283" s="320" t="s">
        <v>7798</v>
      </c>
      <c r="C6283" s="321">
        <v>4921009</v>
      </c>
    </row>
    <row r="6284" spans="1:3" x14ac:dyDescent="0.25">
      <c r="A6284" s="321">
        <v>4921010</v>
      </c>
      <c r="B6284" s="320" t="s">
        <v>7799</v>
      </c>
      <c r="C6284" s="321">
        <v>4921010</v>
      </c>
    </row>
    <row r="6285" spans="1:3" x14ac:dyDescent="0.25">
      <c r="A6285" s="321">
        <v>4921011</v>
      </c>
      <c r="B6285" s="320" t="s">
        <v>7800</v>
      </c>
      <c r="C6285" s="321">
        <v>4921011</v>
      </c>
    </row>
    <row r="6286" spans="1:3" x14ac:dyDescent="0.25">
      <c r="A6286" s="321">
        <v>4921012</v>
      </c>
      <c r="B6286" s="320" t="s">
        <v>7801</v>
      </c>
      <c r="C6286" s="321">
        <v>4921012</v>
      </c>
    </row>
    <row r="6287" spans="1:3" ht="22.5" x14ac:dyDescent="0.25">
      <c r="A6287" s="321">
        <v>4921013</v>
      </c>
      <c r="B6287" s="320" t="s">
        <v>7802</v>
      </c>
      <c r="C6287" s="321">
        <v>4921013</v>
      </c>
    </row>
    <row r="6288" spans="1:3" ht="22.5" x14ac:dyDescent="0.25">
      <c r="A6288" s="321">
        <v>4921014</v>
      </c>
      <c r="B6288" s="320" t="s">
        <v>7803</v>
      </c>
      <c r="C6288" s="321">
        <v>4921014</v>
      </c>
    </row>
    <row r="6289" spans="1:3" x14ac:dyDescent="0.25">
      <c r="A6289" s="321">
        <v>4921015</v>
      </c>
      <c r="B6289" s="320" t="s">
        <v>7804</v>
      </c>
      <c r="C6289" s="321">
        <v>4921015</v>
      </c>
    </row>
    <row r="6290" spans="1:3" x14ac:dyDescent="0.25">
      <c r="A6290" s="321">
        <v>4921016</v>
      </c>
      <c r="B6290" s="320" t="s">
        <v>7805</v>
      </c>
      <c r="C6290" s="321">
        <v>4921016</v>
      </c>
    </row>
    <row r="6291" spans="1:3" x14ac:dyDescent="0.25">
      <c r="A6291" s="321">
        <v>4921017</v>
      </c>
      <c r="B6291" s="320" t="s">
        <v>7806</v>
      </c>
      <c r="C6291" s="321">
        <v>4921017</v>
      </c>
    </row>
    <row r="6292" spans="1:3" x14ac:dyDescent="0.25">
      <c r="A6292" s="321">
        <v>4921018</v>
      </c>
      <c r="B6292" s="320" t="s">
        <v>7807</v>
      </c>
      <c r="C6292" s="321">
        <v>4921018</v>
      </c>
    </row>
    <row r="6293" spans="1:3" x14ac:dyDescent="0.25">
      <c r="A6293" s="321">
        <v>4921019</v>
      </c>
      <c r="B6293" s="320" t="s">
        <v>7808</v>
      </c>
      <c r="C6293" s="321">
        <v>4921019</v>
      </c>
    </row>
    <row r="6294" spans="1:3" ht="22.5" x14ac:dyDescent="0.25">
      <c r="A6294" s="321">
        <v>4921020</v>
      </c>
      <c r="B6294" s="320" t="s">
        <v>7809</v>
      </c>
      <c r="C6294" s="321">
        <v>4921020</v>
      </c>
    </row>
    <row r="6295" spans="1:3" ht="22.5" x14ac:dyDescent="0.25">
      <c r="A6295" s="321">
        <v>4921021</v>
      </c>
      <c r="B6295" s="320" t="s">
        <v>7810</v>
      </c>
      <c r="C6295" s="321">
        <v>4921021</v>
      </c>
    </row>
    <row r="6296" spans="1:3" x14ac:dyDescent="0.25">
      <c r="A6296" s="321">
        <v>4922101</v>
      </c>
      <c r="B6296" s="320" t="s">
        <v>7811</v>
      </c>
      <c r="C6296" s="321">
        <v>4922101</v>
      </c>
    </row>
    <row r="6297" spans="1:3" x14ac:dyDescent="0.25">
      <c r="A6297" s="321">
        <v>4922102</v>
      </c>
      <c r="B6297" s="320" t="s">
        <v>7812</v>
      </c>
      <c r="C6297" s="321">
        <v>4922102</v>
      </c>
    </row>
    <row r="6298" spans="1:3" x14ac:dyDescent="0.25">
      <c r="A6298" s="321">
        <v>4922103</v>
      </c>
      <c r="B6298" s="320" t="s">
        <v>7813</v>
      </c>
      <c r="C6298" s="321">
        <v>4922103</v>
      </c>
    </row>
    <row r="6299" spans="1:3" ht="22.5" x14ac:dyDescent="0.25">
      <c r="A6299" s="321">
        <v>49222</v>
      </c>
      <c r="B6299" s="320" t="s">
        <v>7814</v>
      </c>
      <c r="C6299" s="321">
        <v>49222</v>
      </c>
    </row>
    <row r="6300" spans="1:3" x14ac:dyDescent="0.25">
      <c r="A6300" s="321">
        <v>4922901</v>
      </c>
      <c r="B6300" s="320" t="s">
        <v>7815</v>
      </c>
      <c r="C6300" s="321">
        <v>4922901</v>
      </c>
    </row>
    <row r="6301" spans="1:3" ht="22.5" x14ac:dyDescent="0.25">
      <c r="A6301" s="321">
        <v>4922902</v>
      </c>
      <c r="B6301" s="320" t="s">
        <v>7816</v>
      </c>
      <c r="C6301" s="321">
        <v>4922902</v>
      </c>
    </row>
    <row r="6302" spans="1:3" x14ac:dyDescent="0.25">
      <c r="A6302" s="321">
        <v>4922903</v>
      </c>
      <c r="B6302" s="320" t="s">
        <v>7817</v>
      </c>
      <c r="C6302" s="321">
        <v>4922903</v>
      </c>
    </row>
    <row r="6303" spans="1:3" ht="22.5" x14ac:dyDescent="0.25">
      <c r="A6303" s="321">
        <v>4923101</v>
      </c>
      <c r="B6303" s="320" t="s">
        <v>7818</v>
      </c>
      <c r="C6303" s="321">
        <v>4923101</v>
      </c>
    </row>
    <row r="6304" spans="1:3" ht="22.5" x14ac:dyDescent="0.25">
      <c r="A6304" s="321">
        <v>4923102</v>
      </c>
      <c r="B6304" s="320" t="s">
        <v>7819</v>
      </c>
      <c r="C6304" s="321">
        <v>4923102</v>
      </c>
    </row>
    <row r="6305" spans="1:3" x14ac:dyDescent="0.25">
      <c r="A6305" s="321">
        <v>4923103</v>
      </c>
      <c r="B6305" s="320" t="s">
        <v>7820</v>
      </c>
      <c r="C6305" s="321">
        <v>4923103</v>
      </c>
    </row>
    <row r="6306" spans="1:3" ht="22.5" x14ac:dyDescent="0.25">
      <c r="A6306" s="321">
        <v>4923104</v>
      </c>
      <c r="B6306" s="320" t="s">
        <v>7821</v>
      </c>
      <c r="C6306" s="321">
        <v>4923104</v>
      </c>
    </row>
    <row r="6307" spans="1:3" ht="22.5" x14ac:dyDescent="0.25">
      <c r="A6307" s="321">
        <v>4923105</v>
      </c>
      <c r="B6307" s="320" t="s">
        <v>7822</v>
      </c>
      <c r="C6307" s="321">
        <v>4923105</v>
      </c>
    </row>
    <row r="6308" spans="1:3" x14ac:dyDescent="0.25">
      <c r="A6308" s="321">
        <v>4923106</v>
      </c>
      <c r="B6308" s="320" t="s">
        <v>7823</v>
      </c>
      <c r="C6308" s="321">
        <v>4923106</v>
      </c>
    </row>
    <row r="6309" spans="1:3" x14ac:dyDescent="0.25">
      <c r="A6309" s="321">
        <v>4923107</v>
      </c>
      <c r="B6309" s="320" t="s">
        <v>7824</v>
      </c>
      <c r="C6309" s="321">
        <v>4923107</v>
      </c>
    </row>
    <row r="6310" spans="1:3" x14ac:dyDescent="0.25">
      <c r="A6310" s="321">
        <v>4923108</v>
      </c>
      <c r="B6310" s="320" t="s">
        <v>7825</v>
      </c>
      <c r="C6310" s="321">
        <v>4923108</v>
      </c>
    </row>
    <row r="6311" spans="1:3" x14ac:dyDescent="0.25">
      <c r="A6311" s="321">
        <v>4923109</v>
      </c>
      <c r="B6311" s="320" t="s">
        <v>7826</v>
      </c>
      <c r="C6311" s="321">
        <v>4923109</v>
      </c>
    </row>
    <row r="6312" spans="1:3" ht="22.5" x14ac:dyDescent="0.25">
      <c r="A6312" s="321">
        <v>4923110</v>
      </c>
      <c r="B6312" s="320" t="s">
        <v>7827</v>
      </c>
      <c r="C6312" s="321">
        <v>4923110</v>
      </c>
    </row>
    <row r="6313" spans="1:3" x14ac:dyDescent="0.25">
      <c r="A6313" s="321">
        <v>4923111</v>
      </c>
      <c r="B6313" s="320" t="s">
        <v>7828</v>
      </c>
      <c r="C6313" s="321">
        <v>4923111</v>
      </c>
    </row>
    <row r="6314" spans="1:3" x14ac:dyDescent="0.25">
      <c r="A6314" s="321">
        <v>4923112</v>
      </c>
      <c r="B6314" s="320" t="s">
        <v>7829</v>
      </c>
      <c r="C6314" s="321">
        <v>4923112</v>
      </c>
    </row>
    <row r="6315" spans="1:3" x14ac:dyDescent="0.25">
      <c r="A6315" s="321">
        <v>4923113</v>
      </c>
      <c r="B6315" s="320" t="s">
        <v>7830</v>
      </c>
      <c r="C6315" s="321">
        <v>4923113</v>
      </c>
    </row>
    <row r="6316" spans="1:3" x14ac:dyDescent="0.25">
      <c r="A6316" s="321">
        <v>4923114</v>
      </c>
      <c r="B6316" s="320" t="s">
        <v>7831</v>
      </c>
      <c r="C6316" s="321">
        <v>4923114</v>
      </c>
    </row>
    <row r="6317" spans="1:3" x14ac:dyDescent="0.25">
      <c r="A6317" s="321">
        <v>4923115</v>
      </c>
      <c r="B6317" s="320" t="s">
        <v>7832</v>
      </c>
      <c r="C6317" s="321">
        <v>4923115</v>
      </c>
    </row>
    <row r="6318" spans="1:3" x14ac:dyDescent="0.25">
      <c r="A6318" s="321">
        <v>4923116</v>
      </c>
      <c r="B6318" s="320" t="s">
        <v>7833</v>
      </c>
      <c r="C6318" s="321">
        <v>4923116</v>
      </c>
    </row>
    <row r="6319" spans="1:3" ht="22.5" x14ac:dyDescent="0.25">
      <c r="A6319" s="321">
        <v>4923117</v>
      </c>
      <c r="B6319" s="320" t="s">
        <v>7834</v>
      </c>
      <c r="C6319" s="321">
        <v>4923117</v>
      </c>
    </row>
    <row r="6320" spans="1:3" x14ac:dyDescent="0.25">
      <c r="A6320" s="321">
        <v>4923118</v>
      </c>
      <c r="B6320" s="320" t="s">
        <v>7835</v>
      </c>
      <c r="C6320" s="321">
        <v>4923118</v>
      </c>
    </row>
    <row r="6321" spans="1:3" x14ac:dyDescent="0.25">
      <c r="A6321" s="321">
        <v>4923119</v>
      </c>
      <c r="B6321" s="320" t="s">
        <v>7836</v>
      </c>
      <c r="C6321" s="321">
        <v>4923119</v>
      </c>
    </row>
    <row r="6322" spans="1:3" x14ac:dyDescent="0.25">
      <c r="A6322" s="321">
        <v>4923199</v>
      </c>
      <c r="B6322" s="320" t="s">
        <v>7837</v>
      </c>
      <c r="C6322" s="321">
        <v>4923199</v>
      </c>
    </row>
    <row r="6323" spans="1:3" ht="22.5" x14ac:dyDescent="0.25">
      <c r="A6323" s="321">
        <v>4923201</v>
      </c>
      <c r="B6323" s="320" t="s">
        <v>7838</v>
      </c>
      <c r="C6323" s="321">
        <v>4923201</v>
      </c>
    </row>
    <row r="6324" spans="1:3" x14ac:dyDescent="0.25">
      <c r="A6324" s="321">
        <v>4931101</v>
      </c>
      <c r="B6324" s="320" t="s">
        <v>7839</v>
      </c>
      <c r="C6324" s="321">
        <v>4931101</v>
      </c>
    </row>
    <row r="6325" spans="1:3" x14ac:dyDescent="0.25">
      <c r="A6325" s="321">
        <v>4931201</v>
      </c>
      <c r="B6325" s="320" t="s">
        <v>7840</v>
      </c>
      <c r="C6325" s="321">
        <v>4931201</v>
      </c>
    </row>
    <row r="6326" spans="1:3" x14ac:dyDescent="0.25">
      <c r="A6326" s="321">
        <v>49313</v>
      </c>
      <c r="B6326" s="320" t="s">
        <v>7841</v>
      </c>
      <c r="C6326" s="321">
        <v>49313</v>
      </c>
    </row>
    <row r="6327" spans="1:3" x14ac:dyDescent="0.25">
      <c r="A6327" s="321">
        <v>4931401</v>
      </c>
      <c r="B6327" s="320" t="s">
        <v>7842</v>
      </c>
      <c r="C6327" s="321">
        <v>4931401</v>
      </c>
    </row>
    <row r="6328" spans="1:3" x14ac:dyDescent="0.25">
      <c r="A6328" s="321">
        <v>4931402</v>
      </c>
      <c r="B6328" s="320" t="s">
        <v>7843</v>
      </c>
      <c r="C6328" s="321">
        <v>4931402</v>
      </c>
    </row>
    <row r="6329" spans="1:3" x14ac:dyDescent="0.25">
      <c r="A6329" s="321">
        <v>4931403</v>
      </c>
      <c r="B6329" s="320" t="s">
        <v>7844</v>
      </c>
      <c r="C6329" s="321">
        <v>4931403</v>
      </c>
    </row>
    <row r="6330" spans="1:3" x14ac:dyDescent="0.25">
      <c r="A6330" s="321">
        <v>4931404</v>
      </c>
      <c r="B6330" s="320" t="s">
        <v>7845</v>
      </c>
      <c r="C6330" s="321">
        <v>4931404</v>
      </c>
    </row>
    <row r="6331" spans="1:3" x14ac:dyDescent="0.25">
      <c r="A6331" s="321">
        <v>4931405</v>
      </c>
      <c r="B6331" s="320" t="s">
        <v>7846</v>
      </c>
      <c r="C6331" s="321">
        <v>4931405</v>
      </c>
    </row>
    <row r="6332" spans="1:3" x14ac:dyDescent="0.25">
      <c r="A6332" s="321">
        <v>4931406</v>
      </c>
      <c r="B6332" s="320" t="s">
        <v>7847</v>
      </c>
      <c r="C6332" s="321">
        <v>4931406</v>
      </c>
    </row>
    <row r="6333" spans="1:3" x14ac:dyDescent="0.25">
      <c r="A6333" s="321">
        <v>4931501</v>
      </c>
      <c r="B6333" s="320" t="s">
        <v>7848</v>
      </c>
      <c r="C6333" s="321">
        <v>4931501</v>
      </c>
    </row>
    <row r="6334" spans="1:3" x14ac:dyDescent="0.25">
      <c r="A6334" s="321">
        <v>4931601</v>
      </c>
      <c r="B6334" s="320" t="s">
        <v>7849</v>
      </c>
      <c r="C6334" s="321">
        <v>4931601</v>
      </c>
    </row>
    <row r="6335" spans="1:3" x14ac:dyDescent="0.25">
      <c r="A6335" s="321">
        <v>4931901</v>
      </c>
      <c r="B6335" s="320" t="s">
        <v>7850</v>
      </c>
      <c r="C6335" s="321">
        <v>4931901</v>
      </c>
    </row>
    <row r="6336" spans="1:3" x14ac:dyDescent="0.25">
      <c r="A6336" s="321">
        <v>4931902</v>
      </c>
      <c r="B6336" s="320" t="s">
        <v>7851</v>
      </c>
      <c r="C6336" s="321">
        <v>4931902</v>
      </c>
    </row>
    <row r="6337" spans="1:3" x14ac:dyDescent="0.25">
      <c r="A6337" s="321">
        <v>4931903</v>
      </c>
      <c r="B6337" s="320" t="s">
        <v>7852</v>
      </c>
      <c r="C6337" s="321">
        <v>4931903</v>
      </c>
    </row>
    <row r="6338" spans="1:3" x14ac:dyDescent="0.25">
      <c r="A6338" s="321">
        <v>4931904</v>
      </c>
      <c r="B6338" s="320" t="s">
        <v>7853</v>
      </c>
      <c r="C6338" s="321">
        <v>4931904</v>
      </c>
    </row>
    <row r="6339" spans="1:3" ht="22.5" x14ac:dyDescent="0.25">
      <c r="A6339" s="321">
        <v>49320</v>
      </c>
      <c r="B6339" s="320" t="s">
        <v>7854</v>
      </c>
      <c r="C6339" s="321">
        <v>49320</v>
      </c>
    </row>
    <row r="6340" spans="1:3" x14ac:dyDescent="0.25">
      <c r="A6340" s="321">
        <v>4939001</v>
      </c>
      <c r="B6340" s="320" t="s">
        <v>7855</v>
      </c>
      <c r="C6340" s="321">
        <v>4939001</v>
      </c>
    </row>
    <row r="6341" spans="1:3" x14ac:dyDescent="0.25">
      <c r="A6341" s="321">
        <v>4939002</v>
      </c>
      <c r="B6341" s="320" t="s">
        <v>7856</v>
      </c>
      <c r="C6341" s="321">
        <v>4939002</v>
      </c>
    </row>
    <row r="6342" spans="1:3" ht="22.5" x14ac:dyDescent="0.25">
      <c r="A6342" s="321">
        <v>49410</v>
      </c>
      <c r="B6342" s="320" t="s">
        <v>7857</v>
      </c>
      <c r="C6342" s="321">
        <v>49410</v>
      </c>
    </row>
    <row r="6343" spans="1:3" x14ac:dyDescent="0.25">
      <c r="A6343" s="321">
        <v>4949001</v>
      </c>
      <c r="B6343" s="320" t="s">
        <v>7858</v>
      </c>
      <c r="C6343" s="321">
        <v>4949001</v>
      </c>
    </row>
    <row r="6344" spans="1:3" x14ac:dyDescent="0.25">
      <c r="A6344" s="321">
        <v>4949002</v>
      </c>
      <c r="B6344" s="320" t="s">
        <v>7859</v>
      </c>
      <c r="C6344" s="321">
        <v>4949002</v>
      </c>
    </row>
    <row r="6345" spans="1:3" x14ac:dyDescent="0.25">
      <c r="A6345" s="321">
        <v>4949003</v>
      </c>
      <c r="B6345" s="320" t="s">
        <v>7860</v>
      </c>
      <c r="C6345" s="321">
        <v>4949003</v>
      </c>
    </row>
    <row r="6346" spans="1:3" x14ac:dyDescent="0.25">
      <c r="A6346" s="321">
        <v>4949004</v>
      </c>
      <c r="B6346" s="320" t="s">
        <v>7861</v>
      </c>
      <c r="C6346" s="321">
        <v>4949004</v>
      </c>
    </row>
    <row r="6347" spans="1:3" x14ac:dyDescent="0.25">
      <c r="A6347" s="321">
        <v>4949005</v>
      </c>
      <c r="B6347" s="320" t="s">
        <v>7862</v>
      </c>
      <c r="C6347" s="321">
        <v>4949005</v>
      </c>
    </row>
    <row r="6348" spans="1:3" x14ac:dyDescent="0.25">
      <c r="A6348" s="321">
        <v>4951101</v>
      </c>
      <c r="B6348" s="320" t="s">
        <v>7863</v>
      </c>
      <c r="C6348" s="321">
        <v>4951101</v>
      </c>
    </row>
    <row r="6349" spans="1:3" x14ac:dyDescent="0.25">
      <c r="A6349" s="321">
        <v>49512</v>
      </c>
      <c r="B6349" s="320" t="s">
        <v>7864</v>
      </c>
      <c r="C6349" s="321">
        <v>49512</v>
      </c>
    </row>
    <row r="6350" spans="1:3" x14ac:dyDescent="0.25">
      <c r="A6350" s="321">
        <v>49519</v>
      </c>
      <c r="B6350" s="320" t="s">
        <v>7865</v>
      </c>
      <c r="C6350" s="321">
        <v>49519</v>
      </c>
    </row>
    <row r="6351" spans="1:3" x14ac:dyDescent="0.25">
      <c r="A6351" s="321">
        <v>4952001</v>
      </c>
      <c r="B6351" s="320" t="s">
        <v>7866</v>
      </c>
      <c r="C6351" s="321">
        <v>4952001</v>
      </c>
    </row>
    <row r="6352" spans="1:3" x14ac:dyDescent="0.25">
      <c r="A6352" s="321">
        <v>4953101</v>
      </c>
      <c r="B6352" s="320" t="s">
        <v>7867</v>
      </c>
      <c r="C6352" s="321">
        <v>4953101</v>
      </c>
    </row>
    <row r="6353" spans="1:3" x14ac:dyDescent="0.25">
      <c r="A6353" s="321">
        <v>4953201</v>
      </c>
      <c r="B6353" s="320" t="s">
        <v>7868</v>
      </c>
      <c r="C6353" s="321">
        <v>4953201</v>
      </c>
    </row>
    <row r="6354" spans="1:3" x14ac:dyDescent="0.25">
      <c r="A6354" s="321">
        <v>4953202</v>
      </c>
      <c r="B6354" s="320" t="s">
        <v>7869</v>
      </c>
      <c r="C6354" s="321">
        <v>4953202</v>
      </c>
    </row>
    <row r="6355" spans="1:3" x14ac:dyDescent="0.25">
      <c r="A6355" s="321">
        <v>4953301</v>
      </c>
      <c r="B6355" s="320" t="s">
        <v>7870</v>
      </c>
      <c r="C6355" s="321">
        <v>4953301</v>
      </c>
    </row>
    <row r="6356" spans="1:3" x14ac:dyDescent="0.25">
      <c r="A6356" s="321">
        <v>4954001</v>
      </c>
      <c r="B6356" s="320" t="s">
        <v>7871</v>
      </c>
      <c r="C6356" s="321">
        <v>4954001</v>
      </c>
    </row>
    <row r="6357" spans="1:3" x14ac:dyDescent="0.25">
      <c r="A6357" s="321">
        <v>4954002</v>
      </c>
      <c r="B6357" s="320" t="s">
        <v>7872</v>
      </c>
      <c r="C6357" s="321">
        <v>4954002</v>
      </c>
    </row>
    <row r="6358" spans="1:3" x14ac:dyDescent="0.25">
      <c r="A6358" s="321">
        <v>4954003</v>
      </c>
      <c r="B6358" s="320" t="s">
        <v>7873</v>
      </c>
      <c r="C6358" s="321">
        <v>4954003</v>
      </c>
    </row>
    <row r="6359" spans="1:3" x14ac:dyDescent="0.25">
      <c r="A6359" s="321">
        <v>4954004</v>
      </c>
      <c r="B6359" s="320" t="s">
        <v>7874</v>
      </c>
      <c r="C6359" s="321">
        <v>4954004</v>
      </c>
    </row>
    <row r="6360" spans="1:3" ht="22.5" x14ac:dyDescent="0.25">
      <c r="A6360" s="321">
        <v>49610</v>
      </c>
      <c r="B6360" s="320" t="s">
        <v>7875</v>
      </c>
      <c r="C6360" s="321">
        <v>49610</v>
      </c>
    </row>
    <row r="6361" spans="1:3" x14ac:dyDescent="0.25">
      <c r="A6361" s="321">
        <v>4962101</v>
      </c>
      <c r="B6361" s="320" t="s">
        <v>7876</v>
      </c>
      <c r="C6361" s="321">
        <v>4962101</v>
      </c>
    </row>
    <row r="6362" spans="1:3" x14ac:dyDescent="0.25">
      <c r="A6362" s="321">
        <v>4962201</v>
      </c>
      <c r="B6362" s="320" t="s">
        <v>7877</v>
      </c>
      <c r="C6362" s="321">
        <v>4962201</v>
      </c>
    </row>
    <row r="6363" spans="1:3" ht="22.5" x14ac:dyDescent="0.25">
      <c r="A6363" s="321">
        <v>49623</v>
      </c>
      <c r="B6363" s="320" t="s">
        <v>7878</v>
      </c>
      <c r="C6363" s="321">
        <v>49623</v>
      </c>
    </row>
    <row r="6364" spans="1:3" ht="22.5" x14ac:dyDescent="0.25">
      <c r="A6364" s="321">
        <v>49630</v>
      </c>
      <c r="B6364" s="320" t="s">
        <v>7879</v>
      </c>
      <c r="C6364" s="321">
        <v>49630</v>
      </c>
    </row>
    <row r="6365" spans="1:3" x14ac:dyDescent="0.25">
      <c r="A6365" s="321">
        <v>4964001</v>
      </c>
      <c r="B6365" s="320" t="s">
        <v>7880</v>
      </c>
      <c r="C6365" s="321">
        <v>4964001</v>
      </c>
    </row>
    <row r="6366" spans="1:3" x14ac:dyDescent="0.25">
      <c r="A6366" s="321">
        <v>4964002</v>
      </c>
      <c r="B6366" s="320" t="s">
        <v>7881</v>
      </c>
      <c r="C6366" s="321">
        <v>4964002</v>
      </c>
    </row>
    <row r="6367" spans="1:3" ht="22.5" x14ac:dyDescent="0.25">
      <c r="A6367" s="321">
        <v>4964003</v>
      </c>
      <c r="B6367" s="320" t="s">
        <v>7882</v>
      </c>
      <c r="C6367" s="321">
        <v>4964003</v>
      </c>
    </row>
    <row r="6368" spans="1:3" ht="33.75" x14ac:dyDescent="0.25">
      <c r="A6368" s="321">
        <v>49911</v>
      </c>
      <c r="B6368" s="320" t="s">
        <v>7883</v>
      </c>
      <c r="C6368" s="321">
        <v>49911</v>
      </c>
    </row>
    <row r="6369" spans="1:3" x14ac:dyDescent="0.25">
      <c r="A6369" s="321">
        <v>4991201</v>
      </c>
      <c r="B6369" s="320" t="s">
        <v>7884</v>
      </c>
      <c r="C6369" s="321">
        <v>4991201</v>
      </c>
    </row>
    <row r="6370" spans="1:3" x14ac:dyDescent="0.25">
      <c r="A6370" s="321">
        <v>4991202</v>
      </c>
      <c r="B6370" s="320" t="s">
        <v>7885</v>
      </c>
      <c r="C6370" s="321">
        <v>4991202</v>
      </c>
    </row>
    <row r="6371" spans="1:3" x14ac:dyDescent="0.25">
      <c r="A6371" s="321">
        <v>4991203</v>
      </c>
      <c r="B6371" s="320" t="s">
        <v>7886</v>
      </c>
      <c r="C6371" s="321">
        <v>4991203</v>
      </c>
    </row>
    <row r="6372" spans="1:3" ht="45" x14ac:dyDescent="0.25">
      <c r="A6372" s="321">
        <v>49913</v>
      </c>
      <c r="B6372" s="320" t="s">
        <v>7887</v>
      </c>
      <c r="C6372" s="321">
        <v>49913</v>
      </c>
    </row>
    <row r="6373" spans="1:3" x14ac:dyDescent="0.25">
      <c r="A6373" s="321">
        <v>4992101</v>
      </c>
      <c r="B6373" s="320" t="s">
        <v>7888</v>
      </c>
      <c r="C6373" s="321">
        <v>4992101</v>
      </c>
    </row>
    <row r="6374" spans="1:3" x14ac:dyDescent="0.25">
      <c r="A6374" s="321">
        <v>4992102</v>
      </c>
      <c r="B6374" s="320" t="s">
        <v>7889</v>
      </c>
      <c r="C6374" s="321">
        <v>4992102</v>
      </c>
    </row>
    <row r="6375" spans="1:3" x14ac:dyDescent="0.25">
      <c r="A6375" s="321">
        <v>4992103</v>
      </c>
      <c r="B6375" s="320" t="s">
        <v>7890</v>
      </c>
      <c r="C6375" s="321">
        <v>4992103</v>
      </c>
    </row>
    <row r="6376" spans="1:3" x14ac:dyDescent="0.25">
      <c r="A6376" s="321">
        <v>4992104</v>
      </c>
      <c r="B6376" s="320" t="s">
        <v>7891</v>
      </c>
      <c r="C6376" s="321">
        <v>4992104</v>
      </c>
    </row>
    <row r="6377" spans="1:3" x14ac:dyDescent="0.25">
      <c r="A6377" s="321">
        <v>4992105</v>
      </c>
      <c r="B6377" s="320" t="s">
        <v>7892</v>
      </c>
      <c r="C6377" s="321">
        <v>4992105</v>
      </c>
    </row>
    <row r="6378" spans="1:3" x14ac:dyDescent="0.25">
      <c r="A6378" s="321">
        <v>4992201</v>
      </c>
      <c r="B6378" s="320" t="s">
        <v>7893</v>
      </c>
      <c r="C6378" s="321">
        <v>4992201</v>
      </c>
    </row>
    <row r="6379" spans="1:3" x14ac:dyDescent="0.25">
      <c r="A6379" s="321">
        <v>4993001</v>
      </c>
      <c r="B6379" s="320" t="s">
        <v>7894</v>
      </c>
      <c r="C6379" s="321">
        <v>4993001</v>
      </c>
    </row>
    <row r="6380" spans="1:3" ht="22.5" x14ac:dyDescent="0.25">
      <c r="A6380" s="321">
        <v>4993002</v>
      </c>
      <c r="B6380" s="320" t="s">
        <v>7895</v>
      </c>
      <c r="C6380" s="321">
        <v>4993002</v>
      </c>
    </row>
    <row r="6381" spans="1:3" x14ac:dyDescent="0.25">
      <c r="A6381" s="321">
        <v>4993003</v>
      </c>
      <c r="B6381" s="320" t="s">
        <v>7896</v>
      </c>
      <c r="C6381" s="321">
        <v>4993003</v>
      </c>
    </row>
    <row r="6382" spans="1:3" x14ac:dyDescent="0.25">
      <c r="A6382" s="321">
        <v>4993004</v>
      </c>
      <c r="B6382" s="320" t="s">
        <v>7897</v>
      </c>
      <c r="C6382" s="321">
        <v>4993004</v>
      </c>
    </row>
    <row r="6383" spans="1:3" x14ac:dyDescent="0.25">
      <c r="A6383" s="321">
        <v>4993005</v>
      </c>
      <c r="B6383" s="320" t="s">
        <v>7898</v>
      </c>
      <c r="C6383" s="321">
        <v>4993005</v>
      </c>
    </row>
    <row r="6384" spans="1:3" ht="22.5" x14ac:dyDescent="0.25">
      <c r="A6384" s="321">
        <v>4993006</v>
      </c>
      <c r="B6384" s="320" t="s">
        <v>7899</v>
      </c>
      <c r="C6384" s="321">
        <v>4993006</v>
      </c>
    </row>
    <row r="6385" spans="1:3" x14ac:dyDescent="0.25">
      <c r="A6385" s="321">
        <v>4993007</v>
      </c>
      <c r="B6385" s="320" t="s">
        <v>7900</v>
      </c>
      <c r="C6385" s="321">
        <v>4993007</v>
      </c>
    </row>
    <row r="6386" spans="1:3" x14ac:dyDescent="0.25">
      <c r="A6386" s="321">
        <v>4993008</v>
      </c>
      <c r="B6386" s="320" t="s">
        <v>7901</v>
      </c>
      <c r="C6386" s="321">
        <v>4993008</v>
      </c>
    </row>
    <row r="6387" spans="1:3" x14ac:dyDescent="0.25">
      <c r="A6387" s="321">
        <v>4994101</v>
      </c>
      <c r="B6387" s="320" t="s">
        <v>7902</v>
      </c>
      <c r="C6387" s="321">
        <v>4994101</v>
      </c>
    </row>
    <row r="6388" spans="1:3" x14ac:dyDescent="0.25">
      <c r="A6388" s="321">
        <v>4994102</v>
      </c>
      <c r="B6388" s="320" t="s">
        <v>7903</v>
      </c>
      <c r="C6388" s="321">
        <v>4994102</v>
      </c>
    </row>
    <row r="6389" spans="1:3" x14ac:dyDescent="0.25">
      <c r="A6389" s="321">
        <v>4994103</v>
      </c>
      <c r="B6389" s="320" t="s">
        <v>7904</v>
      </c>
      <c r="C6389" s="321">
        <v>4994103</v>
      </c>
    </row>
    <row r="6390" spans="1:3" ht="22.5" x14ac:dyDescent="0.25">
      <c r="A6390" s="321">
        <v>4994104</v>
      </c>
      <c r="B6390" s="320" t="s">
        <v>7905</v>
      </c>
      <c r="C6390" s="321">
        <v>4994104</v>
      </c>
    </row>
    <row r="6391" spans="1:3" ht="22.5" x14ac:dyDescent="0.25">
      <c r="A6391" s="321">
        <v>4994105</v>
      </c>
      <c r="B6391" s="320" t="s">
        <v>7906</v>
      </c>
      <c r="C6391" s="321">
        <v>4994105</v>
      </c>
    </row>
    <row r="6392" spans="1:3" x14ac:dyDescent="0.25">
      <c r="A6392" s="321">
        <v>4994106</v>
      </c>
      <c r="B6392" s="320" t="s">
        <v>7907</v>
      </c>
      <c r="C6392" s="321">
        <v>4994106</v>
      </c>
    </row>
    <row r="6393" spans="1:3" x14ac:dyDescent="0.25">
      <c r="A6393" s="321">
        <v>4994107</v>
      </c>
      <c r="B6393" s="320" t="s">
        <v>7908</v>
      </c>
      <c r="C6393" s="321">
        <v>4994107</v>
      </c>
    </row>
    <row r="6394" spans="1:3" ht="22.5" x14ac:dyDescent="0.25">
      <c r="A6394" s="321">
        <v>4994199</v>
      </c>
      <c r="B6394" s="320" t="s">
        <v>7909</v>
      </c>
      <c r="C6394" s="321">
        <v>4994199</v>
      </c>
    </row>
    <row r="6395" spans="1:3" x14ac:dyDescent="0.25">
      <c r="A6395" s="321">
        <v>4994201</v>
      </c>
      <c r="B6395" s="320" t="s">
        <v>7910</v>
      </c>
      <c r="C6395" s="321">
        <v>4994201</v>
      </c>
    </row>
    <row r="6396" spans="1:3" ht="22.5" x14ac:dyDescent="0.25">
      <c r="A6396" s="321">
        <v>4994202</v>
      </c>
      <c r="B6396" s="320" t="s">
        <v>7911</v>
      </c>
      <c r="C6396" s="321">
        <v>4994202</v>
      </c>
    </row>
    <row r="6397" spans="1:3" ht="22.5" x14ac:dyDescent="0.25">
      <c r="A6397" s="321">
        <v>4994203</v>
      </c>
      <c r="B6397" s="320" t="s">
        <v>7912</v>
      </c>
      <c r="C6397" s="321">
        <v>4994203</v>
      </c>
    </row>
    <row r="6398" spans="1:3" x14ac:dyDescent="0.25">
      <c r="A6398" s="321">
        <v>4994204</v>
      </c>
      <c r="B6398" s="320" t="s">
        <v>7913</v>
      </c>
      <c r="C6398" s="321">
        <v>4994204</v>
      </c>
    </row>
    <row r="6399" spans="1:3" ht="22.5" x14ac:dyDescent="0.25">
      <c r="A6399" s="321">
        <v>4994205</v>
      </c>
      <c r="B6399" s="320" t="s">
        <v>7914</v>
      </c>
      <c r="C6399" s="321">
        <v>4994205</v>
      </c>
    </row>
    <row r="6400" spans="1:3" x14ac:dyDescent="0.25">
      <c r="A6400" s="321">
        <v>4994206</v>
      </c>
      <c r="B6400" s="320" t="s">
        <v>7915</v>
      </c>
      <c r="C6400" s="321">
        <v>4994206</v>
      </c>
    </row>
    <row r="6401" spans="1:3" x14ac:dyDescent="0.25">
      <c r="A6401" s="321">
        <v>4994207</v>
      </c>
      <c r="B6401" s="320" t="s">
        <v>7916</v>
      </c>
      <c r="C6401" s="321">
        <v>4994207</v>
      </c>
    </row>
    <row r="6402" spans="1:3" ht="22.5" x14ac:dyDescent="0.25">
      <c r="A6402" s="321">
        <v>4994208</v>
      </c>
      <c r="B6402" s="320" t="s">
        <v>7917</v>
      </c>
      <c r="C6402" s="321">
        <v>4994208</v>
      </c>
    </row>
    <row r="6403" spans="1:3" x14ac:dyDescent="0.25">
      <c r="A6403" s="321">
        <v>4994209</v>
      </c>
      <c r="B6403" s="320" t="s">
        <v>7918</v>
      </c>
      <c r="C6403" s="321">
        <v>4994209</v>
      </c>
    </row>
    <row r="6404" spans="1:3" x14ac:dyDescent="0.25">
      <c r="A6404" s="321">
        <v>4994299</v>
      </c>
      <c r="B6404" s="320" t="s">
        <v>7919</v>
      </c>
      <c r="C6404" s="321">
        <v>4994299</v>
      </c>
    </row>
    <row r="6405" spans="1:3" x14ac:dyDescent="0.25">
      <c r="A6405" s="321">
        <v>53111</v>
      </c>
      <c r="B6405" s="320" t="s">
        <v>7920</v>
      </c>
      <c r="C6405" s="321">
        <v>53111</v>
      </c>
    </row>
    <row r="6406" spans="1:3" x14ac:dyDescent="0.25">
      <c r="A6406" s="321">
        <v>53112</v>
      </c>
      <c r="B6406" s="320" t="s">
        <v>7921</v>
      </c>
      <c r="C6406" s="321">
        <v>53112</v>
      </c>
    </row>
    <row r="6407" spans="1:3" x14ac:dyDescent="0.25">
      <c r="A6407" s="321">
        <v>53121</v>
      </c>
      <c r="B6407" s="320" t="s">
        <v>7922</v>
      </c>
      <c r="C6407" s="321">
        <v>53121</v>
      </c>
    </row>
    <row r="6408" spans="1:3" x14ac:dyDescent="0.25">
      <c r="A6408" s="321">
        <v>53122</v>
      </c>
      <c r="B6408" s="320" t="s">
        <v>7923</v>
      </c>
      <c r="C6408" s="321">
        <v>53122</v>
      </c>
    </row>
    <row r="6409" spans="1:3" x14ac:dyDescent="0.25">
      <c r="A6409" s="321">
        <v>53129</v>
      </c>
      <c r="B6409" s="320" t="s">
        <v>7924</v>
      </c>
      <c r="C6409" s="321">
        <v>53129</v>
      </c>
    </row>
    <row r="6410" spans="1:3" x14ac:dyDescent="0.25">
      <c r="A6410" s="321">
        <v>53211</v>
      </c>
      <c r="B6410" s="320" t="s">
        <v>7925</v>
      </c>
      <c r="C6410" s="321">
        <v>53211</v>
      </c>
    </row>
    <row r="6411" spans="1:3" x14ac:dyDescent="0.25">
      <c r="A6411" s="321">
        <v>53212</v>
      </c>
      <c r="B6411" s="320" t="s">
        <v>7926</v>
      </c>
      <c r="C6411" s="321">
        <v>53212</v>
      </c>
    </row>
    <row r="6412" spans="1:3" x14ac:dyDescent="0.25">
      <c r="A6412" s="321">
        <v>53213</v>
      </c>
      <c r="B6412" s="320" t="s">
        <v>7927</v>
      </c>
      <c r="C6412" s="321">
        <v>53213</v>
      </c>
    </row>
    <row r="6413" spans="1:3" x14ac:dyDescent="0.25">
      <c r="A6413" s="321">
        <v>53221</v>
      </c>
      <c r="B6413" s="320" t="s">
        <v>7928</v>
      </c>
      <c r="C6413" s="321">
        <v>53221</v>
      </c>
    </row>
    <row r="6414" spans="1:3" x14ac:dyDescent="0.25">
      <c r="A6414" s="321">
        <v>53222</v>
      </c>
      <c r="B6414" s="320" t="s">
        <v>7929</v>
      </c>
      <c r="C6414" s="321">
        <v>53222</v>
      </c>
    </row>
    <row r="6415" spans="1:3" ht="22.5" x14ac:dyDescent="0.25">
      <c r="A6415" s="321">
        <v>53231</v>
      </c>
      <c r="B6415" s="320" t="s">
        <v>7930</v>
      </c>
      <c r="C6415" s="321">
        <v>53231</v>
      </c>
    </row>
    <row r="6416" spans="1:3" x14ac:dyDescent="0.25">
      <c r="A6416" s="321">
        <v>53232</v>
      </c>
      <c r="B6416" s="320" t="s">
        <v>7931</v>
      </c>
      <c r="C6416" s="321">
        <v>53232</v>
      </c>
    </row>
    <row r="6417" spans="1:3" x14ac:dyDescent="0.25">
      <c r="A6417" s="321">
        <v>53233</v>
      </c>
      <c r="B6417" s="320" t="s">
        <v>7932</v>
      </c>
      <c r="C6417" s="321">
        <v>53233</v>
      </c>
    </row>
    <row r="6418" spans="1:3" ht="22.5" x14ac:dyDescent="0.25">
      <c r="A6418" s="321">
        <v>53234</v>
      </c>
      <c r="B6418" s="320" t="s">
        <v>7933</v>
      </c>
      <c r="C6418" s="321">
        <v>53234</v>
      </c>
    </row>
    <row r="6419" spans="1:3" x14ac:dyDescent="0.25">
      <c r="A6419" s="321">
        <v>53241</v>
      </c>
      <c r="B6419" s="320" t="s">
        <v>7934</v>
      </c>
      <c r="C6419" s="321">
        <v>53241</v>
      </c>
    </row>
    <row r="6420" spans="1:3" ht="22.5" x14ac:dyDescent="0.25">
      <c r="A6420" s="321">
        <v>53242</v>
      </c>
      <c r="B6420" s="320" t="s">
        <v>7935</v>
      </c>
      <c r="C6420" s="321">
        <v>53242</v>
      </c>
    </row>
    <row r="6421" spans="1:3" x14ac:dyDescent="0.25">
      <c r="A6421" s="321">
        <v>53251</v>
      </c>
      <c r="B6421" s="320" t="s">
        <v>7936</v>
      </c>
      <c r="C6421" s="321">
        <v>53251</v>
      </c>
    </row>
    <row r="6422" spans="1:3" x14ac:dyDescent="0.25">
      <c r="A6422" s="321">
        <v>53252</v>
      </c>
      <c r="B6422" s="320" t="s">
        <v>7937</v>
      </c>
      <c r="C6422" s="321">
        <v>53252</v>
      </c>
    </row>
    <row r="6423" spans="1:3" x14ac:dyDescent="0.25">
      <c r="A6423" s="321">
        <v>53253</v>
      </c>
      <c r="B6423" s="320" t="s">
        <v>7938</v>
      </c>
      <c r="C6423" s="321">
        <v>53253</v>
      </c>
    </row>
    <row r="6424" spans="1:3" x14ac:dyDescent="0.25">
      <c r="A6424" s="321">
        <v>53261</v>
      </c>
      <c r="B6424" s="320" t="s">
        <v>7939</v>
      </c>
      <c r="C6424" s="321">
        <v>53261</v>
      </c>
    </row>
    <row r="6425" spans="1:3" x14ac:dyDescent="0.25">
      <c r="A6425" s="321">
        <v>53262</v>
      </c>
      <c r="B6425" s="320" t="s">
        <v>7940</v>
      </c>
      <c r="C6425" s="321">
        <v>53262</v>
      </c>
    </row>
    <row r="6426" spans="1:3" x14ac:dyDescent="0.25">
      <c r="A6426" s="321">
        <v>53269</v>
      </c>
      <c r="B6426" s="320" t="s">
        <v>7941</v>
      </c>
      <c r="C6426" s="321">
        <v>53269</v>
      </c>
    </row>
    <row r="6427" spans="1:3" x14ac:dyDescent="0.25">
      <c r="A6427" s="321">
        <v>53270</v>
      </c>
      <c r="B6427" s="320" t="s">
        <v>7942</v>
      </c>
      <c r="C6427" s="321">
        <v>53270</v>
      </c>
    </row>
    <row r="6428" spans="1:3" x14ac:dyDescent="0.25">
      <c r="A6428" s="321">
        <v>53290</v>
      </c>
      <c r="B6428" s="320" t="s">
        <v>7943</v>
      </c>
      <c r="C6428" s="321">
        <v>53290</v>
      </c>
    </row>
    <row r="6429" spans="1:3" ht="22.5" x14ac:dyDescent="0.25">
      <c r="A6429" s="321">
        <v>54111</v>
      </c>
      <c r="B6429" s="320" t="s">
        <v>7944</v>
      </c>
      <c r="C6429" s="321">
        <v>54111</v>
      </c>
    </row>
    <row r="6430" spans="1:3" ht="22.5" x14ac:dyDescent="0.25">
      <c r="A6430" s="321">
        <v>54112</v>
      </c>
      <c r="B6430" s="320" t="s">
        <v>7945</v>
      </c>
      <c r="C6430" s="321">
        <v>54112</v>
      </c>
    </row>
    <row r="6431" spans="1:3" ht="22.5" x14ac:dyDescent="0.25">
      <c r="A6431" s="321">
        <v>54121</v>
      </c>
      <c r="B6431" s="320" t="s">
        <v>7946</v>
      </c>
      <c r="C6431" s="321">
        <v>54121</v>
      </c>
    </row>
    <row r="6432" spans="1:3" ht="22.5" x14ac:dyDescent="0.25">
      <c r="A6432" s="321">
        <v>54122</v>
      </c>
      <c r="B6432" s="320" t="s">
        <v>7947</v>
      </c>
      <c r="C6432" s="321">
        <v>54122</v>
      </c>
    </row>
    <row r="6433" spans="1:3" ht="22.5" x14ac:dyDescent="0.25">
      <c r="A6433" s="321">
        <v>54129</v>
      </c>
      <c r="B6433" s="320" t="s">
        <v>7948</v>
      </c>
      <c r="C6433" s="321">
        <v>54129</v>
      </c>
    </row>
    <row r="6434" spans="1:3" ht="22.5" x14ac:dyDescent="0.25">
      <c r="A6434" s="321">
        <v>54211</v>
      </c>
      <c r="B6434" s="320" t="s">
        <v>7949</v>
      </c>
      <c r="C6434" s="321">
        <v>54211</v>
      </c>
    </row>
    <row r="6435" spans="1:3" x14ac:dyDescent="0.25">
      <c r="A6435" s="321">
        <v>54212</v>
      </c>
      <c r="B6435" s="320" t="s">
        <v>7950</v>
      </c>
      <c r="C6435" s="321">
        <v>54212</v>
      </c>
    </row>
    <row r="6436" spans="1:3" ht="22.5" x14ac:dyDescent="0.25">
      <c r="A6436" s="321">
        <v>54213</v>
      </c>
      <c r="B6436" s="320" t="s">
        <v>7951</v>
      </c>
      <c r="C6436" s="321">
        <v>54213</v>
      </c>
    </row>
    <row r="6437" spans="1:3" ht="22.5" x14ac:dyDescent="0.25">
      <c r="A6437" s="321">
        <v>54221</v>
      </c>
      <c r="B6437" s="320" t="s">
        <v>7952</v>
      </c>
      <c r="C6437" s="321">
        <v>54221</v>
      </c>
    </row>
    <row r="6438" spans="1:3" x14ac:dyDescent="0.25">
      <c r="A6438" s="321">
        <v>54222</v>
      </c>
      <c r="B6438" s="320" t="s">
        <v>7953</v>
      </c>
      <c r="C6438" s="321">
        <v>54222</v>
      </c>
    </row>
    <row r="6439" spans="1:3" ht="33.75" x14ac:dyDescent="0.25">
      <c r="A6439" s="321">
        <v>54231</v>
      </c>
      <c r="B6439" s="320" t="s">
        <v>7954</v>
      </c>
      <c r="C6439" s="321">
        <v>54231</v>
      </c>
    </row>
    <row r="6440" spans="1:3" ht="22.5" x14ac:dyDescent="0.25">
      <c r="A6440" s="321">
        <v>54232</v>
      </c>
      <c r="B6440" s="320" t="s">
        <v>7955</v>
      </c>
      <c r="C6440" s="321">
        <v>54232</v>
      </c>
    </row>
    <row r="6441" spans="1:3" x14ac:dyDescent="0.25">
      <c r="A6441" s="321">
        <v>54233</v>
      </c>
      <c r="B6441" s="320" t="s">
        <v>7956</v>
      </c>
      <c r="C6441" s="321">
        <v>54233</v>
      </c>
    </row>
    <row r="6442" spans="1:3" ht="22.5" x14ac:dyDescent="0.25">
      <c r="A6442" s="321">
        <v>54234</v>
      </c>
      <c r="B6442" s="320" t="s">
        <v>7957</v>
      </c>
      <c r="C6442" s="321">
        <v>54234</v>
      </c>
    </row>
    <row r="6443" spans="1:3" ht="22.5" x14ac:dyDescent="0.25">
      <c r="A6443" s="321">
        <v>54241</v>
      </c>
      <c r="B6443" s="320" t="s">
        <v>7958</v>
      </c>
      <c r="C6443" s="321">
        <v>54241</v>
      </c>
    </row>
    <row r="6444" spans="1:3" ht="33.75" x14ac:dyDescent="0.25">
      <c r="A6444" s="321">
        <v>54242</v>
      </c>
      <c r="B6444" s="320" t="s">
        <v>7959</v>
      </c>
      <c r="C6444" s="321">
        <v>54242</v>
      </c>
    </row>
    <row r="6445" spans="1:3" ht="22.5" x14ac:dyDescent="0.25">
      <c r="A6445" s="321">
        <v>54251</v>
      </c>
      <c r="B6445" s="320" t="s">
        <v>7960</v>
      </c>
      <c r="C6445" s="321">
        <v>54251</v>
      </c>
    </row>
    <row r="6446" spans="1:3" ht="22.5" x14ac:dyDescent="0.25">
      <c r="A6446" s="321">
        <v>54252</v>
      </c>
      <c r="B6446" s="320" t="s">
        <v>7961</v>
      </c>
      <c r="C6446" s="321">
        <v>54252</v>
      </c>
    </row>
    <row r="6447" spans="1:3" ht="22.5" x14ac:dyDescent="0.25">
      <c r="A6447" s="321">
        <v>54253</v>
      </c>
      <c r="B6447" s="320" t="s">
        <v>7962</v>
      </c>
      <c r="C6447" s="321">
        <v>54253</v>
      </c>
    </row>
    <row r="6448" spans="1:3" x14ac:dyDescent="0.25">
      <c r="A6448" s="321">
        <v>54261</v>
      </c>
      <c r="B6448" s="320" t="s">
        <v>7963</v>
      </c>
      <c r="C6448" s="321">
        <v>54261</v>
      </c>
    </row>
    <row r="6449" spans="1:3" ht="22.5" x14ac:dyDescent="0.25">
      <c r="A6449" s="321">
        <v>54262</v>
      </c>
      <c r="B6449" s="320" t="s">
        <v>7964</v>
      </c>
      <c r="C6449" s="321">
        <v>54262</v>
      </c>
    </row>
    <row r="6450" spans="1:3" ht="22.5" x14ac:dyDescent="0.25">
      <c r="A6450" s="321">
        <v>54269</v>
      </c>
      <c r="B6450" s="320" t="s">
        <v>7965</v>
      </c>
      <c r="C6450" s="321">
        <v>54269</v>
      </c>
    </row>
    <row r="6451" spans="1:3" ht="22.5" x14ac:dyDescent="0.25">
      <c r="A6451" s="321">
        <v>54270</v>
      </c>
      <c r="B6451" s="320" t="s">
        <v>7966</v>
      </c>
      <c r="C6451" s="321">
        <v>54270</v>
      </c>
    </row>
    <row r="6452" spans="1:3" ht="22.5" x14ac:dyDescent="0.25">
      <c r="A6452" s="321">
        <v>54290</v>
      </c>
      <c r="B6452" s="320" t="s">
        <v>7967</v>
      </c>
      <c r="C6452" s="321">
        <v>54290</v>
      </c>
    </row>
    <row r="6453" spans="1:3" x14ac:dyDescent="0.25">
      <c r="A6453" s="321">
        <v>54310</v>
      </c>
      <c r="B6453" s="320" t="s">
        <v>7968</v>
      </c>
      <c r="C6453" s="321">
        <v>54310</v>
      </c>
    </row>
    <row r="6454" spans="1:3" x14ac:dyDescent="0.25">
      <c r="A6454" s="321">
        <v>54320</v>
      </c>
      <c r="B6454" s="320" t="s">
        <v>7969</v>
      </c>
      <c r="C6454" s="321">
        <v>54320</v>
      </c>
    </row>
    <row r="6455" spans="1:3" x14ac:dyDescent="0.25">
      <c r="A6455" s="321">
        <v>54330</v>
      </c>
      <c r="B6455" s="320" t="s">
        <v>7970</v>
      </c>
      <c r="C6455" s="321">
        <v>54330</v>
      </c>
    </row>
    <row r="6456" spans="1:3" x14ac:dyDescent="0.25">
      <c r="A6456" s="321">
        <v>54341</v>
      </c>
      <c r="B6456" s="320" t="s">
        <v>7971</v>
      </c>
      <c r="C6456" s="321">
        <v>54341</v>
      </c>
    </row>
    <row r="6457" spans="1:3" x14ac:dyDescent="0.25">
      <c r="A6457" s="321">
        <v>54342</v>
      </c>
      <c r="B6457" s="320" t="s">
        <v>7972</v>
      </c>
      <c r="C6457" s="321">
        <v>54342</v>
      </c>
    </row>
    <row r="6458" spans="1:3" x14ac:dyDescent="0.25">
      <c r="A6458" s="321">
        <v>54400</v>
      </c>
      <c r="B6458" s="320" t="s">
        <v>7973</v>
      </c>
      <c r="C6458" s="321">
        <v>54400</v>
      </c>
    </row>
    <row r="6459" spans="1:3" x14ac:dyDescent="0.25">
      <c r="A6459" s="321">
        <v>54511</v>
      </c>
      <c r="B6459" s="320" t="s">
        <v>7974</v>
      </c>
      <c r="C6459" s="321">
        <v>54511</v>
      </c>
    </row>
    <row r="6460" spans="1:3" x14ac:dyDescent="0.25">
      <c r="A6460" s="321">
        <v>54512</v>
      </c>
      <c r="B6460" s="320" t="s">
        <v>7975</v>
      </c>
      <c r="C6460" s="321">
        <v>54512</v>
      </c>
    </row>
    <row r="6461" spans="1:3" x14ac:dyDescent="0.25">
      <c r="A6461" s="321">
        <v>54521</v>
      </c>
      <c r="B6461" s="320" t="s">
        <v>7976</v>
      </c>
      <c r="C6461" s="321">
        <v>54521</v>
      </c>
    </row>
    <row r="6462" spans="1:3" x14ac:dyDescent="0.25">
      <c r="A6462" s="321">
        <v>54522</v>
      </c>
      <c r="B6462" s="320" t="s">
        <v>7977</v>
      </c>
      <c r="C6462" s="321">
        <v>54522</v>
      </c>
    </row>
    <row r="6463" spans="1:3" x14ac:dyDescent="0.25">
      <c r="A6463" s="321">
        <v>54530</v>
      </c>
      <c r="B6463" s="320" t="s">
        <v>7978</v>
      </c>
      <c r="C6463" s="321">
        <v>54530</v>
      </c>
    </row>
    <row r="6464" spans="1:3" x14ac:dyDescent="0.25">
      <c r="A6464" s="321">
        <v>54540</v>
      </c>
      <c r="B6464" s="320" t="s">
        <v>7979</v>
      </c>
      <c r="C6464" s="321">
        <v>54540</v>
      </c>
    </row>
    <row r="6465" spans="1:3" x14ac:dyDescent="0.25">
      <c r="A6465" s="321">
        <v>54550</v>
      </c>
      <c r="B6465" s="320" t="s">
        <v>7980</v>
      </c>
      <c r="C6465" s="321">
        <v>54550</v>
      </c>
    </row>
    <row r="6466" spans="1:3" x14ac:dyDescent="0.25">
      <c r="A6466" s="321">
        <v>54560</v>
      </c>
      <c r="B6466" s="320" t="s">
        <v>7981</v>
      </c>
      <c r="C6466" s="321">
        <v>54560</v>
      </c>
    </row>
    <row r="6467" spans="1:3" x14ac:dyDescent="0.25">
      <c r="A6467" s="321">
        <v>54570</v>
      </c>
      <c r="B6467" s="320" t="s">
        <v>7982</v>
      </c>
      <c r="C6467" s="321">
        <v>54570</v>
      </c>
    </row>
    <row r="6468" spans="1:3" x14ac:dyDescent="0.25">
      <c r="A6468" s="321">
        <v>54590</v>
      </c>
      <c r="B6468" s="320" t="s">
        <v>7983</v>
      </c>
      <c r="C6468" s="321">
        <v>54590</v>
      </c>
    </row>
    <row r="6469" spans="1:3" ht="22.5" x14ac:dyDescent="0.25">
      <c r="A6469" s="321">
        <v>54611</v>
      </c>
      <c r="B6469" s="320" t="s">
        <v>7984</v>
      </c>
      <c r="C6469" s="321">
        <v>54611</v>
      </c>
    </row>
    <row r="6470" spans="1:3" x14ac:dyDescent="0.25">
      <c r="A6470" s="321">
        <v>54612</v>
      </c>
      <c r="B6470" s="320" t="s">
        <v>7985</v>
      </c>
      <c r="C6470" s="321">
        <v>54612</v>
      </c>
    </row>
    <row r="6471" spans="1:3" x14ac:dyDescent="0.25">
      <c r="A6471" s="321">
        <v>54613</v>
      </c>
      <c r="B6471" s="320" t="s">
        <v>7986</v>
      </c>
      <c r="C6471" s="321">
        <v>54613</v>
      </c>
    </row>
    <row r="6472" spans="1:3" ht="22.5" x14ac:dyDescent="0.25">
      <c r="A6472" s="321">
        <v>54614</v>
      </c>
      <c r="B6472" s="320" t="s">
        <v>7987</v>
      </c>
      <c r="C6472" s="321">
        <v>54614</v>
      </c>
    </row>
    <row r="6473" spans="1:3" x14ac:dyDescent="0.25">
      <c r="A6473" s="321">
        <v>54619</v>
      </c>
      <c r="B6473" s="320" t="s">
        <v>7988</v>
      </c>
      <c r="C6473" s="321">
        <v>54619</v>
      </c>
    </row>
    <row r="6474" spans="1:3" x14ac:dyDescent="0.25">
      <c r="A6474" s="321">
        <v>54621</v>
      </c>
      <c r="B6474" s="320" t="s">
        <v>7989</v>
      </c>
      <c r="C6474" s="321">
        <v>54621</v>
      </c>
    </row>
    <row r="6475" spans="1:3" x14ac:dyDescent="0.25">
      <c r="A6475" s="321">
        <v>54622</v>
      </c>
      <c r="B6475" s="320" t="s">
        <v>7990</v>
      </c>
      <c r="C6475" s="321">
        <v>54622</v>
      </c>
    </row>
    <row r="6476" spans="1:3" x14ac:dyDescent="0.25">
      <c r="A6476" s="321">
        <v>54631</v>
      </c>
      <c r="B6476" s="320" t="s">
        <v>7991</v>
      </c>
      <c r="C6476" s="321">
        <v>54631</v>
      </c>
    </row>
    <row r="6477" spans="1:3" ht="22.5" x14ac:dyDescent="0.25">
      <c r="A6477" s="321">
        <v>54632</v>
      </c>
      <c r="B6477" s="320" t="s">
        <v>7992</v>
      </c>
      <c r="C6477" s="321">
        <v>54632</v>
      </c>
    </row>
    <row r="6478" spans="1:3" x14ac:dyDescent="0.25">
      <c r="A6478" s="321">
        <v>54640</v>
      </c>
      <c r="B6478" s="320" t="s">
        <v>7993</v>
      </c>
      <c r="C6478" s="321">
        <v>54640</v>
      </c>
    </row>
    <row r="6479" spans="1:3" x14ac:dyDescent="0.25">
      <c r="A6479" s="321">
        <v>54650</v>
      </c>
      <c r="B6479" s="320" t="s">
        <v>7994</v>
      </c>
      <c r="C6479" s="321">
        <v>54650</v>
      </c>
    </row>
    <row r="6480" spans="1:3" ht="22.5" x14ac:dyDescent="0.25">
      <c r="A6480" s="321">
        <v>54691</v>
      </c>
      <c r="B6480" s="320" t="s">
        <v>7995</v>
      </c>
      <c r="C6480" s="321">
        <v>54691</v>
      </c>
    </row>
    <row r="6481" spans="1:3" x14ac:dyDescent="0.25">
      <c r="A6481" s="321">
        <v>54699</v>
      </c>
      <c r="B6481" s="320" t="s">
        <v>7996</v>
      </c>
      <c r="C6481" s="321">
        <v>54699</v>
      </c>
    </row>
    <row r="6482" spans="1:3" x14ac:dyDescent="0.25">
      <c r="A6482" s="321">
        <v>54710</v>
      </c>
      <c r="B6482" s="320" t="s">
        <v>7997</v>
      </c>
      <c r="C6482" s="321">
        <v>54710</v>
      </c>
    </row>
    <row r="6483" spans="1:3" x14ac:dyDescent="0.25">
      <c r="A6483" s="321">
        <v>54720</v>
      </c>
      <c r="B6483" s="320" t="s">
        <v>7998</v>
      </c>
      <c r="C6483" s="321">
        <v>54720</v>
      </c>
    </row>
    <row r="6484" spans="1:3" x14ac:dyDescent="0.25">
      <c r="A6484" s="321">
        <v>54730</v>
      </c>
      <c r="B6484" s="320" t="s">
        <v>7999</v>
      </c>
      <c r="C6484" s="321">
        <v>54730</v>
      </c>
    </row>
    <row r="6485" spans="1:3" x14ac:dyDescent="0.25">
      <c r="A6485" s="321">
        <v>54740</v>
      </c>
      <c r="B6485" s="320" t="s">
        <v>8000</v>
      </c>
      <c r="C6485" s="321">
        <v>54740</v>
      </c>
    </row>
    <row r="6486" spans="1:3" ht="22.5" x14ac:dyDescent="0.25">
      <c r="A6486" s="321">
        <v>54750</v>
      </c>
      <c r="B6486" s="320" t="s">
        <v>8001</v>
      </c>
      <c r="C6486" s="321">
        <v>54750</v>
      </c>
    </row>
    <row r="6487" spans="1:3" ht="22.5" x14ac:dyDescent="0.25">
      <c r="A6487" s="321">
        <v>54760</v>
      </c>
      <c r="B6487" s="320" t="s">
        <v>8002</v>
      </c>
      <c r="C6487" s="321">
        <v>54760</v>
      </c>
    </row>
    <row r="6488" spans="1:3" x14ac:dyDescent="0.25">
      <c r="A6488" s="321">
        <v>54770</v>
      </c>
      <c r="B6488" s="320" t="s">
        <v>8003</v>
      </c>
      <c r="C6488" s="321">
        <v>54770</v>
      </c>
    </row>
    <row r="6489" spans="1:3" x14ac:dyDescent="0.25">
      <c r="A6489" s="321">
        <v>54790</v>
      </c>
      <c r="B6489" s="320" t="s">
        <v>8004</v>
      </c>
      <c r="C6489" s="321">
        <v>54790</v>
      </c>
    </row>
    <row r="6490" spans="1:3" ht="33.75" x14ac:dyDescent="0.25">
      <c r="A6490" s="321">
        <v>61111</v>
      </c>
      <c r="B6490" s="320" t="s">
        <v>8005</v>
      </c>
      <c r="C6490" s="321">
        <v>61111</v>
      </c>
    </row>
    <row r="6491" spans="1:3" ht="22.5" x14ac:dyDescent="0.25">
      <c r="A6491" s="321">
        <v>61112</v>
      </c>
      <c r="B6491" s="320" t="s">
        <v>8006</v>
      </c>
      <c r="C6491" s="321">
        <v>61112</v>
      </c>
    </row>
    <row r="6492" spans="1:3" ht="22.5" x14ac:dyDescent="0.25">
      <c r="A6492" s="321">
        <v>61113</v>
      </c>
      <c r="B6492" s="320" t="s">
        <v>8007</v>
      </c>
      <c r="C6492" s="321">
        <v>61113</v>
      </c>
    </row>
    <row r="6493" spans="1:3" ht="33.75" x14ac:dyDescent="0.25">
      <c r="A6493" s="321">
        <v>61114</v>
      </c>
      <c r="B6493" s="320" t="s">
        <v>8008</v>
      </c>
      <c r="C6493" s="321">
        <v>61114</v>
      </c>
    </row>
    <row r="6494" spans="1:3" ht="33.75" x14ac:dyDescent="0.25">
      <c r="A6494" s="321">
        <v>61115</v>
      </c>
      <c r="B6494" s="320" t="s">
        <v>8009</v>
      </c>
      <c r="C6494" s="321">
        <v>61115</v>
      </c>
    </row>
    <row r="6495" spans="1:3" ht="33.75" x14ac:dyDescent="0.25">
      <c r="A6495" s="321">
        <v>61119</v>
      </c>
      <c r="B6495" s="320" t="s">
        <v>8010</v>
      </c>
      <c r="C6495" s="321">
        <v>61119</v>
      </c>
    </row>
    <row r="6496" spans="1:3" ht="33.75" x14ac:dyDescent="0.25">
      <c r="A6496" s="321">
        <v>61121</v>
      </c>
      <c r="B6496" s="320" t="s">
        <v>8011</v>
      </c>
      <c r="C6496" s="321">
        <v>61121</v>
      </c>
    </row>
    <row r="6497" spans="1:3" ht="33.75" x14ac:dyDescent="0.25">
      <c r="A6497" s="321">
        <v>61122</v>
      </c>
      <c r="B6497" s="320" t="s">
        <v>8012</v>
      </c>
      <c r="C6497" s="321">
        <v>61122</v>
      </c>
    </row>
    <row r="6498" spans="1:3" ht="33.75" x14ac:dyDescent="0.25">
      <c r="A6498" s="321">
        <v>61123</v>
      </c>
      <c r="B6498" s="320" t="s">
        <v>8013</v>
      </c>
      <c r="C6498" s="321">
        <v>61123</v>
      </c>
    </row>
    <row r="6499" spans="1:3" ht="33.75" x14ac:dyDescent="0.25">
      <c r="A6499" s="321">
        <v>61124</v>
      </c>
      <c r="B6499" s="320" t="s">
        <v>8014</v>
      </c>
      <c r="C6499" s="321">
        <v>61124</v>
      </c>
    </row>
    <row r="6500" spans="1:3" ht="33.75" x14ac:dyDescent="0.25">
      <c r="A6500" s="321">
        <v>61125</v>
      </c>
      <c r="B6500" s="320" t="s">
        <v>8015</v>
      </c>
      <c r="C6500" s="321">
        <v>61125</v>
      </c>
    </row>
    <row r="6501" spans="1:3" ht="22.5" x14ac:dyDescent="0.25">
      <c r="A6501" s="321">
        <v>61126</v>
      </c>
      <c r="B6501" s="320" t="s">
        <v>8016</v>
      </c>
      <c r="C6501" s="321">
        <v>61126</v>
      </c>
    </row>
    <row r="6502" spans="1:3" ht="33.75" x14ac:dyDescent="0.25">
      <c r="A6502" s="321">
        <v>61127</v>
      </c>
      <c r="B6502" s="320" t="s">
        <v>8017</v>
      </c>
      <c r="C6502" s="321">
        <v>61127</v>
      </c>
    </row>
    <row r="6503" spans="1:3" ht="22.5" x14ac:dyDescent="0.25">
      <c r="A6503" s="321">
        <v>61128</v>
      </c>
      <c r="B6503" s="320" t="s">
        <v>8018</v>
      </c>
      <c r="C6503" s="321">
        <v>61128</v>
      </c>
    </row>
    <row r="6504" spans="1:3" ht="33.75" x14ac:dyDescent="0.25">
      <c r="A6504" s="321">
        <v>61129</v>
      </c>
      <c r="B6504" s="320" t="s">
        <v>8019</v>
      </c>
      <c r="C6504" s="321">
        <v>61129</v>
      </c>
    </row>
    <row r="6505" spans="1:3" ht="22.5" x14ac:dyDescent="0.25">
      <c r="A6505" s="321">
        <v>61131</v>
      </c>
      <c r="B6505" s="320" t="s">
        <v>8020</v>
      </c>
      <c r="C6505" s="321">
        <v>61131</v>
      </c>
    </row>
    <row r="6506" spans="1:3" ht="45" x14ac:dyDescent="0.25">
      <c r="A6506" s="321">
        <v>61132</v>
      </c>
      <c r="B6506" s="320" t="s">
        <v>8021</v>
      </c>
      <c r="C6506" s="321">
        <v>61132</v>
      </c>
    </row>
    <row r="6507" spans="1:3" ht="33.75" x14ac:dyDescent="0.25">
      <c r="A6507" s="321">
        <v>61133</v>
      </c>
      <c r="B6507" s="320" t="s">
        <v>8022</v>
      </c>
      <c r="C6507" s="321">
        <v>61133</v>
      </c>
    </row>
    <row r="6508" spans="1:3" ht="22.5" x14ac:dyDescent="0.25">
      <c r="A6508" s="321">
        <v>61134</v>
      </c>
      <c r="B6508" s="320" t="s">
        <v>8023</v>
      </c>
      <c r="C6508" s="321">
        <v>61134</v>
      </c>
    </row>
    <row r="6509" spans="1:3" ht="33.75" x14ac:dyDescent="0.25">
      <c r="A6509" s="321">
        <v>61141</v>
      </c>
      <c r="B6509" s="320" t="s">
        <v>8024</v>
      </c>
      <c r="C6509" s="321">
        <v>61141</v>
      </c>
    </row>
    <row r="6510" spans="1:3" ht="45" x14ac:dyDescent="0.25">
      <c r="A6510" s="321">
        <v>61142</v>
      </c>
      <c r="B6510" s="320" t="s">
        <v>8025</v>
      </c>
      <c r="C6510" s="321">
        <v>61142</v>
      </c>
    </row>
    <row r="6511" spans="1:3" ht="33.75" x14ac:dyDescent="0.25">
      <c r="A6511" s="321">
        <v>61143</v>
      </c>
      <c r="B6511" s="320" t="s">
        <v>8026</v>
      </c>
      <c r="C6511" s="321">
        <v>61143</v>
      </c>
    </row>
    <row r="6512" spans="1:3" ht="45" x14ac:dyDescent="0.25">
      <c r="A6512" s="321">
        <v>61144</v>
      </c>
      <c r="B6512" s="320" t="s">
        <v>8027</v>
      </c>
      <c r="C6512" s="321">
        <v>61144</v>
      </c>
    </row>
    <row r="6513" spans="1:3" ht="45" x14ac:dyDescent="0.25">
      <c r="A6513" s="321">
        <v>61145</v>
      </c>
      <c r="B6513" s="320" t="s">
        <v>8028</v>
      </c>
      <c r="C6513" s="321">
        <v>61145</v>
      </c>
    </row>
    <row r="6514" spans="1:3" ht="45" x14ac:dyDescent="0.25">
      <c r="A6514" s="321">
        <v>61146</v>
      </c>
      <c r="B6514" s="320" t="s">
        <v>8029</v>
      </c>
      <c r="C6514" s="321">
        <v>61146</v>
      </c>
    </row>
    <row r="6515" spans="1:3" ht="33.75" x14ac:dyDescent="0.25">
      <c r="A6515" s="321">
        <v>61151</v>
      </c>
      <c r="B6515" s="320" t="s">
        <v>8030</v>
      </c>
      <c r="C6515" s="321">
        <v>61151</v>
      </c>
    </row>
    <row r="6516" spans="1:3" ht="33.75" x14ac:dyDescent="0.25">
      <c r="A6516" s="321">
        <v>61152</v>
      </c>
      <c r="B6516" s="320" t="s">
        <v>8031</v>
      </c>
      <c r="C6516" s="321">
        <v>61152</v>
      </c>
    </row>
    <row r="6517" spans="1:3" ht="22.5" x14ac:dyDescent="0.25">
      <c r="A6517" s="321">
        <v>61153</v>
      </c>
      <c r="B6517" s="320" t="s">
        <v>8032</v>
      </c>
      <c r="C6517" s="321">
        <v>61153</v>
      </c>
    </row>
    <row r="6518" spans="1:3" ht="33.75" x14ac:dyDescent="0.25">
      <c r="A6518" s="321">
        <v>61154</v>
      </c>
      <c r="B6518" s="320" t="s">
        <v>8033</v>
      </c>
      <c r="C6518" s="321">
        <v>61154</v>
      </c>
    </row>
    <row r="6519" spans="1:3" ht="33.75" x14ac:dyDescent="0.25">
      <c r="A6519" s="321">
        <v>61155</v>
      </c>
      <c r="B6519" s="320" t="s">
        <v>8034</v>
      </c>
      <c r="C6519" s="321">
        <v>61155</v>
      </c>
    </row>
    <row r="6520" spans="1:3" ht="33.75" x14ac:dyDescent="0.25">
      <c r="A6520" s="321">
        <v>61156</v>
      </c>
      <c r="B6520" s="320" t="s">
        <v>8035</v>
      </c>
      <c r="C6520" s="321">
        <v>61156</v>
      </c>
    </row>
    <row r="6521" spans="1:3" ht="33.75" x14ac:dyDescent="0.25">
      <c r="A6521" s="321">
        <v>61159</v>
      </c>
      <c r="B6521" s="320" t="s">
        <v>8036</v>
      </c>
      <c r="C6521" s="321">
        <v>61159</v>
      </c>
    </row>
    <row r="6522" spans="1:3" ht="33.75" x14ac:dyDescent="0.25">
      <c r="A6522" s="321">
        <v>61161</v>
      </c>
      <c r="B6522" s="320" t="s">
        <v>8037</v>
      </c>
      <c r="C6522" s="321">
        <v>61161</v>
      </c>
    </row>
    <row r="6523" spans="1:3" ht="33.75" x14ac:dyDescent="0.25">
      <c r="A6523" s="321">
        <v>61162</v>
      </c>
      <c r="B6523" s="320" t="s">
        <v>8038</v>
      </c>
      <c r="C6523" s="321">
        <v>61162</v>
      </c>
    </row>
    <row r="6524" spans="1:3" ht="33.75" x14ac:dyDescent="0.25">
      <c r="A6524" s="321">
        <v>61163</v>
      </c>
      <c r="B6524" s="320" t="s">
        <v>8039</v>
      </c>
      <c r="C6524" s="321">
        <v>61163</v>
      </c>
    </row>
    <row r="6525" spans="1:3" ht="33.75" x14ac:dyDescent="0.25">
      <c r="A6525" s="321">
        <v>61164</v>
      </c>
      <c r="B6525" s="320" t="s">
        <v>8040</v>
      </c>
      <c r="C6525" s="321">
        <v>61164</v>
      </c>
    </row>
    <row r="6526" spans="1:3" ht="33.75" x14ac:dyDescent="0.25">
      <c r="A6526" s="321">
        <v>61165</v>
      </c>
      <c r="B6526" s="320" t="s">
        <v>8041</v>
      </c>
      <c r="C6526" s="321">
        <v>61165</v>
      </c>
    </row>
    <row r="6527" spans="1:3" ht="33.75" x14ac:dyDescent="0.25">
      <c r="A6527" s="321">
        <v>61171</v>
      </c>
      <c r="B6527" s="320" t="s">
        <v>8042</v>
      </c>
      <c r="C6527" s="321">
        <v>61171</v>
      </c>
    </row>
    <row r="6528" spans="1:3" ht="33.75" x14ac:dyDescent="0.25">
      <c r="A6528" s="321">
        <v>61172</v>
      </c>
      <c r="B6528" s="320" t="s">
        <v>8043</v>
      </c>
      <c r="C6528" s="321">
        <v>61172</v>
      </c>
    </row>
    <row r="6529" spans="1:3" ht="33.75" x14ac:dyDescent="0.25">
      <c r="A6529" s="321">
        <v>61173</v>
      </c>
      <c r="B6529" s="320" t="s">
        <v>8044</v>
      </c>
      <c r="C6529" s="321">
        <v>61173</v>
      </c>
    </row>
    <row r="6530" spans="1:3" ht="33.75" x14ac:dyDescent="0.25">
      <c r="A6530" s="321">
        <v>61174</v>
      </c>
      <c r="B6530" s="320" t="s">
        <v>8045</v>
      </c>
      <c r="C6530" s="321">
        <v>61174</v>
      </c>
    </row>
    <row r="6531" spans="1:3" ht="33.75" x14ac:dyDescent="0.25">
      <c r="A6531" s="321">
        <v>61175</v>
      </c>
      <c r="B6531" s="320" t="s">
        <v>8046</v>
      </c>
      <c r="C6531" s="321">
        <v>61175</v>
      </c>
    </row>
    <row r="6532" spans="1:3" ht="22.5" x14ac:dyDescent="0.25">
      <c r="A6532" s="321">
        <v>61176</v>
      </c>
      <c r="B6532" s="320" t="s">
        <v>8047</v>
      </c>
      <c r="C6532" s="321">
        <v>61176</v>
      </c>
    </row>
    <row r="6533" spans="1:3" ht="33.75" x14ac:dyDescent="0.25">
      <c r="A6533" s="321">
        <v>61182</v>
      </c>
      <c r="B6533" s="320" t="s">
        <v>8048</v>
      </c>
      <c r="C6533" s="321">
        <v>61182</v>
      </c>
    </row>
    <row r="6534" spans="1:3" ht="33.75" x14ac:dyDescent="0.25">
      <c r="A6534" s="321">
        <v>61183</v>
      </c>
      <c r="B6534" s="320" t="s">
        <v>8049</v>
      </c>
      <c r="C6534" s="321">
        <v>61183</v>
      </c>
    </row>
    <row r="6535" spans="1:3" ht="33.75" x14ac:dyDescent="0.25">
      <c r="A6535" s="321">
        <v>61184</v>
      </c>
      <c r="B6535" s="320" t="s">
        <v>8050</v>
      </c>
      <c r="C6535" s="321">
        <v>61184</v>
      </c>
    </row>
    <row r="6536" spans="1:3" ht="33.75" x14ac:dyDescent="0.25">
      <c r="A6536" s="321">
        <v>61185</v>
      </c>
      <c r="B6536" s="320" t="s">
        <v>8051</v>
      </c>
      <c r="C6536" s="321">
        <v>61185</v>
      </c>
    </row>
    <row r="6537" spans="1:3" ht="33.75" x14ac:dyDescent="0.25">
      <c r="A6537" s="321">
        <v>61186</v>
      </c>
      <c r="B6537" s="320" t="s">
        <v>8052</v>
      </c>
      <c r="C6537" s="321">
        <v>61186</v>
      </c>
    </row>
    <row r="6538" spans="1:3" ht="33.75" x14ac:dyDescent="0.25">
      <c r="A6538" s="321">
        <v>61187</v>
      </c>
      <c r="B6538" s="320" t="s">
        <v>8053</v>
      </c>
      <c r="C6538" s="321">
        <v>61187</v>
      </c>
    </row>
    <row r="6539" spans="1:3" ht="45" x14ac:dyDescent="0.25">
      <c r="A6539" s="321">
        <v>61188</v>
      </c>
      <c r="B6539" s="320" t="s">
        <v>8054</v>
      </c>
      <c r="C6539" s="321">
        <v>61188</v>
      </c>
    </row>
    <row r="6540" spans="1:3" ht="33.75" x14ac:dyDescent="0.25">
      <c r="A6540" s="321">
        <v>61189</v>
      </c>
      <c r="B6540" s="320" t="s">
        <v>8055</v>
      </c>
      <c r="C6540" s="321">
        <v>61189</v>
      </c>
    </row>
    <row r="6541" spans="1:3" ht="56.25" x14ac:dyDescent="0.25">
      <c r="A6541" s="321">
        <v>61191</v>
      </c>
      <c r="B6541" s="320" t="s">
        <v>8056</v>
      </c>
      <c r="C6541" s="321">
        <v>61191</v>
      </c>
    </row>
    <row r="6542" spans="1:3" ht="33.75" x14ac:dyDescent="0.25">
      <c r="A6542" s="321">
        <v>61192</v>
      </c>
      <c r="B6542" s="320" t="s">
        <v>8057</v>
      </c>
      <c r="C6542" s="321">
        <v>61192</v>
      </c>
    </row>
    <row r="6543" spans="1:3" ht="22.5" x14ac:dyDescent="0.25">
      <c r="A6543" s="321">
        <v>61193</v>
      </c>
      <c r="B6543" s="320" t="s">
        <v>8058</v>
      </c>
      <c r="C6543" s="321">
        <v>61193</v>
      </c>
    </row>
    <row r="6544" spans="1:3" ht="22.5" x14ac:dyDescent="0.25">
      <c r="A6544" s="321">
        <v>61194</v>
      </c>
      <c r="B6544" s="320" t="s">
        <v>8059</v>
      </c>
      <c r="C6544" s="321">
        <v>61194</v>
      </c>
    </row>
    <row r="6545" spans="1:3" ht="33.75" x14ac:dyDescent="0.25">
      <c r="A6545" s="321">
        <v>61195</v>
      </c>
      <c r="B6545" s="320" t="s">
        <v>8060</v>
      </c>
      <c r="C6545" s="321">
        <v>61195</v>
      </c>
    </row>
    <row r="6546" spans="1:3" ht="33.75" x14ac:dyDescent="0.25">
      <c r="A6546" s="321">
        <v>61199</v>
      </c>
      <c r="B6546" s="320" t="s">
        <v>8061</v>
      </c>
      <c r="C6546" s="321">
        <v>61199</v>
      </c>
    </row>
    <row r="6547" spans="1:3" ht="22.5" x14ac:dyDescent="0.25">
      <c r="A6547" s="321">
        <v>61200</v>
      </c>
      <c r="B6547" s="320" t="s">
        <v>8062</v>
      </c>
      <c r="C6547" s="321">
        <v>61200</v>
      </c>
    </row>
    <row r="6548" spans="1:3" ht="22.5" x14ac:dyDescent="0.25">
      <c r="A6548" s="321">
        <v>62121</v>
      </c>
      <c r="B6548" s="320" t="s">
        <v>8063</v>
      </c>
      <c r="C6548" s="321">
        <v>62121</v>
      </c>
    </row>
    <row r="6549" spans="1:3" ht="33.75" x14ac:dyDescent="0.25">
      <c r="A6549" s="321">
        <v>62122</v>
      </c>
      <c r="B6549" s="320" t="s">
        <v>8064</v>
      </c>
      <c r="C6549" s="321">
        <v>62122</v>
      </c>
    </row>
    <row r="6550" spans="1:3" ht="33.75" x14ac:dyDescent="0.25">
      <c r="A6550" s="321">
        <v>62123</v>
      </c>
      <c r="B6550" s="320" t="s">
        <v>8065</v>
      </c>
      <c r="C6550" s="321">
        <v>62123</v>
      </c>
    </row>
    <row r="6551" spans="1:3" ht="22.5" x14ac:dyDescent="0.25">
      <c r="A6551" s="321">
        <v>62124</v>
      </c>
      <c r="B6551" s="320" t="s">
        <v>8066</v>
      </c>
      <c r="C6551" s="321">
        <v>62124</v>
      </c>
    </row>
    <row r="6552" spans="1:3" ht="22.5" x14ac:dyDescent="0.25">
      <c r="A6552" s="321">
        <v>62125</v>
      </c>
      <c r="B6552" s="320" t="s">
        <v>8067</v>
      </c>
      <c r="C6552" s="321">
        <v>62125</v>
      </c>
    </row>
    <row r="6553" spans="1:3" ht="22.5" x14ac:dyDescent="0.25">
      <c r="A6553" s="321">
        <v>62126</v>
      </c>
      <c r="B6553" s="320" t="s">
        <v>8068</v>
      </c>
      <c r="C6553" s="321">
        <v>62126</v>
      </c>
    </row>
    <row r="6554" spans="1:3" ht="22.5" x14ac:dyDescent="0.25">
      <c r="A6554" s="321">
        <v>62127</v>
      </c>
      <c r="B6554" s="320" t="s">
        <v>8069</v>
      </c>
      <c r="C6554" s="321">
        <v>62127</v>
      </c>
    </row>
    <row r="6555" spans="1:3" ht="22.5" x14ac:dyDescent="0.25">
      <c r="A6555" s="321">
        <v>62128</v>
      </c>
      <c r="B6555" s="320" t="s">
        <v>8070</v>
      </c>
      <c r="C6555" s="321">
        <v>62128</v>
      </c>
    </row>
    <row r="6556" spans="1:3" ht="22.5" x14ac:dyDescent="0.25">
      <c r="A6556" s="321">
        <v>62129</v>
      </c>
      <c r="B6556" s="320" t="s">
        <v>8071</v>
      </c>
      <c r="C6556" s="321">
        <v>62129</v>
      </c>
    </row>
    <row r="6557" spans="1:3" ht="22.5" x14ac:dyDescent="0.25">
      <c r="A6557" s="321">
        <v>62131</v>
      </c>
      <c r="B6557" s="320" t="s">
        <v>8072</v>
      </c>
      <c r="C6557" s="321">
        <v>62131</v>
      </c>
    </row>
    <row r="6558" spans="1:3" ht="45" x14ac:dyDescent="0.25">
      <c r="A6558" s="321">
        <v>62132</v>
      </c>
      <c r="B6558" s="320" t="s">
        <v>8073</v>
      </c>
      <c r="C6558" s="321">
        <v>62132</v>
      </c>
    </row>
    <row r="6559" spans="1:3" ht="33.75" x14ac:dyDescent="0.25">
      <c r="A6559" s="321">
        <v>62133</v>
      </c>
      <c r="B6559" s="320" t="s">
        <v>8074</v>
      </c>
      <c r="C6559" s="321">
        <v>62133</v>
      </c>
    </row>
    <row r="6560" spans="1:3" ht="22.5" x14ac:dyDescent="0.25">
      <c r="A6560" s="321">
        <v>62134</v>
      </c>
      <c r="B6560" s="320" t="s">
        <v>8075</v>
      </c>
      <c r="C6560" s="321">
        <v>62134</v>
      </c>
    </row>
    <row r="6561" spans="1:3" ht="22.5" x14ac:dyDescent="0.25">
      <c r="A6561" s="321">
        <v>62141</v>
      </c>
      <c r="B6561" s="320" t="s">
        <v>8076</v>
      </c>
      <c r="C6561" s="321">
        <v>62141</v>
      </c>
    </row>
    <row r="6562" spans="1:3" ht="33.75" x14ac:dyDescent="0.25">
      <c r="A6562" s="321">
        <v>62142</v>
      </c>
      <c r="B6562" s="320" t="s">
        <v>8077</v>
      </c>
      <c r="C6562" s="321">
        <v>62142</v>
      </c>
    </row>
    <row r="6563" spans="1:3" ht="22.5" x14ac:dyDescent="0.25">
      <c r="A6563" s="321">
        <v>62143</v>
      </c>
      <c r="B6563" s="320" t="s">
        <v>8078</v>
      </c>
      <c r="C6563" s="321">
        <v>62143</v>
      </c>
    </row>
    <row r="6564" spans="1:3" ht="45" x14ac:dyDescent="0.25">
      <c r="A6564" s="321">
        <v>62144</v>
      </c>
      <c r="B6564" s="320" t="s">
        <v>8079</v>
      </c>
      <c r="C6564" s="321">
        <v>62144</v>
      </c>
    </row>
    <row r="6565" spans="1:3" ht="33.75" x14ac:dyDescent="0.25">
      <c r="A6565" s="321">
        <v>62145</v>
      </c>
      <c r="B6565" s="320" t="s">
        <v>8080</v>
      </c>
      <c r="C6565" s="321">
        <v>62145</v>
      </c>
    </row>
    <row r="6566" spans="1:3" ht="33.75" x14ac:dyDescent="0.25">
      <c r="A6566" s="321">
        <v>62146</v>
      </c>
      <c r="B6566" s="320" t="s">
        <v>8081</v>
      </c>
      <c r="C6566" s="321">
        <v>62146</v>
      </c>
    </row>
    <row r="6567" spans="1:3" ht="33.75" x14ac:dyDescent="0.25">
      <c r="A6567" s="321">
        <v>62151</v>
      </c>
      <c r="B6567" s="320" t="s">
        <v>8082</v>
      </c>
      <c r="C6567" s="321">
        <v>62151</v>
      </c>
    </row>
    <row r="6568" spans="1:3" ht="22.5" x14ac:dyDescent="0.25">
      <c r="A6568" s="321">
        <v>62152</v>
      </c>
      <c r="B6568" s="320" t="s">
        <v>8083</v>
      </c>
      <c r="C6568" s="321">
        <v>62152</v>
      </c>
    </row>
    <row r="6569" spans="1:3" ht="22.5" x14ac:dyDescent="0.25">
      <c r="A6569" s="321">
        <v>62153</v>
      </c>
      <c r="B6569" s="320" t="s">
        <v>8084</v>
      </c>
      <c r="C6569" s="321">
        <v>62153</v>
      </c>
    </row>
    <row r="6570" spans="1:3" ht="22.5" x14ac:dyDescent="0.25">
      <c r="A6570" s="321">
        <v>62154</v>
      </c>
      <c r="B6570" s="320" t="s">
        <v>8085</v>
      </c>
      <c r="C6570" s="321">
        <v>62154</v>
      </c>
    </row>
    <row r="6571" spans="1:3" ht="22.5" x14ac:dyDescent="0.25">
      <c r="A6571" s="321">
        <v>62155</v>
      </c>
      <c r="B6571" s="320" t="s">
        <v>8086</v>
      </c>
      <c r="C6571" s="321">
        <v>62155</v>
      </c>
    </row>
    <row r="6572" spans="1:3" ht="33.75" x14ac:dyDescent="0.25">
      <c r="A6572" s="321">
        <v>62156</v>
      </c>
      <c r="B6572" s="320" t="s">
        <v>8087</v>
      </c>
      <c r="C6572" s="321">
        <v>62156</v>
      </c>
    </row>
    <row r="6573" spans="1:3" ht="22.5" x14ac:dyDescent="0.25">
      <c r="A6573" s="321">
        <v>62159</v>
      </c>
      <c r="B6573" s="320" t="s">
        <v>8088</v>
      </c>
      <c r="C6573" s="321">
        <v>62159</v>
      </c>
    </row>
    <row r="6574" spans="1:3" ht="22.5" x14ac:dyDescent="0.25">
      <c r="A6574" s="321">
        <v>62161</v>
      </c>
      <c r="B6574" s="320" t="s">
        <v>8089</v>
      </c>
      <c r="C6574" s="321">
        <v>62161</v>
      </c>
    </row>
    <row r="6575" spans="1:3" ht="33.75" x14ac:dyDescent="0.25">
      <c r="A6575" s="321">
        <v>62162</v>
      </c>
      <c r="B6575" s="320" t="s">
        <v>8090</v>
      </c>
      <c r="C6575" s="321">
        <v>62162</v>
      </c>
    </row>
    <row r="6576" spans="1:3" ht="22.5" x14ac:dyDescent="0.25">
      <c r="A6576" s="321">
        <v>62163</v>
      </c>
      <c r="B6576" s="320" t="s">
        <v>8091</v>
      </c>
      <c r="C6576" s="321">
        <v>62163</v>
      </c>
    </row>
    <row r="6577" spans="1:3" ht="22.5" x14ac:dyDescent="0.25">
      <c r="A6577" s="321">
        <v>62164</v>
      </c>
      <c r="B6577" s="320" t="s">
        <v>8092</v>
      </c>
      <c r="C6577" s="321">
        <v>62164</v>
      </c>
    </row>
    <row r="6578" spans="1:3" ht="33.75" x14ac:dyDescent="0.25">
      <c r="A6578" s="321">
        <v>62165</v>
      </c>
      <c r="B6578" s="320" t="s">
        <v>8093</v>
      </c>
      <c r="C6578" s="321">
        <v>62165</v>
      </c>
    </row>
    <row r="6579" spans="1:3" ht="22.5" x14ac:dyDescent="0.25">
      <c r="A6579" s="321">
        <v>62173</v>
      </c>
      <c r="B6579" s="320" t="s">
        <v>8094</v>
      </c>
      <c r="C6579" s="321">
        <v>62173</v>
      </c>
    </row>
    <row r="6580" spans="1:3" ht="22.5" x14ac:dyDescent="0.25">
      <c r="A6580" s="321">
        <v>62174</v>
      </c>
      <c r="B6580" s="320" t="s">
        <v>8095</v>
      </c>
      <c r="C6580" s="321">
        <v>62174</v>
      </c>
    </row>
    <row r="6581" spans="1:3" ht="33.75" x14ac:dyDescent="0.25">
      <c r="A6581" s="321">
        <v>62175</v>
      </c>
      <c r="B6581" s="320" t="s">
        <v>8096</v>
      </c>
      <c r="C6581" s="321">
        <v>62175</v>
      </c>
    </row>
    <row r="6582" spans="1:3" ht="22.5" x14ac:dyDescent="0.25">
      <c r="A6582" s="321">
        <v>62176</v>
      </c>
      <c r="B6582" s="320" t="s">
        <v>8097</v>
      </c>
      <c r="C6582" s="321">
        <v>62176</v>
      </c>
    </row>
    <row r="6583" spans="1:3" ht="33.75" x14ac:dyDescent="0.25">
      <c r="A6583" s="321">
        <v>62184</v>
      </c>
      <c r="B6583" s="320" t="s">
        <v>8098</v>
      </c>
      <c r="C6583" s="321">
        <v>62184</v>
      </c>
    </row>
    <row r="6584" spans="1:3" ht="33.75" x14ac:dyDescent="0.25">
      <c r="A6584" s="321">
        <v>62185</v>
      </c>
      <c r="B6584" s="320" t="s">
        <v>8099</v>
      </c>
      <c r="C6584" s="321">
        <v>62185</v>
      </c>
    </row>
    <row r="6585" spans="1:3" ht="22.5" x14ac:dyDescent="0.25">
      <c r="A6585" s="321">
        <v>62199</v>
      </c>
      <c r="B6585" s="320" t="s">
        <v>8100</v>
      </c>
      <c r="C6585" s="321">
        <v>62199</v>
      </c>
    </row>
    <row r="6586" spans="1:3" ht="22.5" x14ac:dyDescent="0.25">
      <c r="A6586" s="321">
        <v>62221</v>
      </c>
      <c r="B6586" s="320" t="s">
        <v>8101</v>
      </c>
      <c r="C6586" s="321">
        <v>62221</v>
      </c>
    </row>
    <row r="6587" spans="1:3" ht="33.75" x14ac:dyDescent="0.25">
      <c r="A6587" s="321">
        <v>62222</v>
      </c>
      <c r="B6587" s="320" t="s">
        <v>8102</v>
      </c>
      <c r="C6587" s="321">
        <v>62222</v>
      </c>
    </row>
    <row r="6588" spans="1:3" ht="33.75" x14ac:dyDescent="0.25">
      <c r="A6588" s="321">
        <v>62223</v>
      </c>
      <c r="B6588" s="320" t="s">
        <v>8103</v>
      </c>
      <c r="C6588" s="321">
        <v>62223</v>
      </c>
    </row>
    <row r="6589" spans="1:3" ht="22.5" x14ac:dyDescent="0.25">
      <c r="A6589" s="321">
        <v>62224</v>
      </c>
      <c r="B6589" s="320" t="s">
        <v>8104</v>
      </c>
      <c r="C6589" s="321">
        <v>62224</v>
      </c>
    </row>
    <row r="6590" spans="1:3" ht="22.5" x14ac:dyDescent="0.25">
      <c r="A6590" s="321">
        <v>62225</v>
      </c>
      <c r="B6590" s="320" t="s">
        <v>8105</v>
      </c>
      <c r="C6590" s="321">
        <v>62225</v>
      </c>
    </row>
    <row r="6591" spans="1:3" ht="22.5" x14ac:dyDescent="0.25">
      <c r="A6591" s="321">
        <v>62226</v>
      </c>
      <c r="B6591" s="320" t="s">
        <v>8106</v>
      </c>
      <c r="C6591" s="321">
        <v>62226</v>
      </c>
    </row>
    <row r="6592" spans="1:3" ht="22.5" x14ac:dyDescent="0.25">
      <c r="A6592" s="321">
        <v>62227</v>
      </c>
      <c r="B6592" s="320" t="s">
        <v>8107</v>
      </c>
      <c r="C6592" s="321">
        <v>62227</v>
      </c>
    </row>
    <row r="6593" spans="1:3" ht="22.5" x14ac:dyDescent="0.25">
      <c r="A6593" s="321">
        <v>62228</v>
      </c>
      <c r="B6593" s="320" t="s">
        <v>8108</v>
      </c>
      <c r="C6593" s="321">
        <v>62228</v>
      </c>
    </row>
    <row r="6594" spans="1:3" ht="22.5" x14ac:dyDescent="0.25">
      <c r="A6594" s="321">
        <v>62229</v>
      </c>
      <c r="B6594" s="320" t="s">
        <v>8109</v>
      </c>
      <c r="C6594" s="321">
        <v>62229</v>
      </c>
    </row>
    <row r="6595" spans="1:3" ht="22.5" x14ac:dyDescent="0.25">
      <c r="A6595" s="321">
        <v>62231</v>
      </c>
      <c r="B6595" s="320" t="s">
        <v>8110</v>
      </c>
      <c r="C6595" s="321">
        <v>62231</v>
      </c>
    </row>
    <row r="6596" spans="1:3" ht="45" x14ac:dyDescent="0.25">
      <c r="A6596" s="321">
        <v>62232</v>
      </c>
      <c r="B6596" s="320" t="s">
        <v>8111</v>
      </c>
      <c r="C6596" s="321">
        <v>62232</v>
      </c>
    </row>
    <row r="6597" spans="1:3" ht="33.75" x14ac:dyDescent="0.25">
      <c r="A6597" s="321">
        <v>62233</v>
      </c>
      <c r="B6597" s="320" t="s">
        <v>8112</v>
      </c>
      <c r="C6597" s="321">
        <v>62233</v>
      </c>
    </row>
    <row r="6598" spans="1:3" ht="22.5" x14ac:dyDescent="0.25">
      <c r="A6598" s="321">
        <v>62234</v>
      </c>
      <c r="B6598" s="320" t="s">
        <v>8113</v>
      </c>
      <c r="C6598" s="321">
        <v>62234</v>
      </c>
    </row>
    <row r="6599" spans="1:3" ht="22.5" x14ac:dyDescent="0.25">
      <c r="A6599" s="321">
        <v>62241</v>
      </c>
      <c r="B6599" s="320" t="s">
        <v>8114</v>
      </c>
      <c r="C6599" s="321">
        <v>62241</v>
      </c>
    </row>
    <row r="6600" spans="1:3" ht="33.75" x14ac:dyDescent="0.25">
      <c r="A6600" s="321">
        <v>62242</v>
      </c>
      <c r="B6600" s="320" t="s">
        <v>8115</v>
      </c>
      <c r="C6600" s="321">
        <v>62242</v>
      </c>
    </row>
    <row r="6601" spans="1:3" ht="22.5" x14ac:dyDescent="0.25">
      <c r="A6601" s="321">
        <v>62243</v>
      </c>
      <c r="B6601" s="320" t="s">
        <v>8116</v>
      </c>
      <c r="C6601" s="321">
        <v>62243</v>
      </c>
    </row>
    <row r="6602" spans="1:3" ht="45" x14ac:dyDescent="0.25">
      <c r="A6602" s="321">
        <v>62244</v>
      </c>
      <c r="B6602" s="320" t="s">
        <v>8117</v>
      </c>
      <c r="C6602" s="321">
        <v>62244</v>
      </c>
    </row>
    <row r="6603" spans="1:3" ht="33.75" x14ac:dyDescent="0.25">
      <c r="A6603" s="321">
        <v>62245</v>
      </c>
      <c r="B6603" s="320" t="s">
        <v>8118</v>
      </c>
      <c r="C6603" s="321">
        <v>62245</v>
      </c>
    </row>
    <row r="6604" spans="1:3" ht="33.75" x14ac:dyDescent="0.25">
      <c r="A6604" s="321">
        <v>62246</v>
      </c>
      <c r="B6604" s="320" t="s">
        <v>8119</v>
      </c>
      <c r="C6604" s="321">
        <v>62246</v>
      </c>
    </row>
    <row r="6605" spans="1:3" ht="33.75" x14ac:dyDescent="0.25">
      <c r="A6605" s="321">
        <v>62251</v>
      </c>
      <c r="B6605" s="320" t="s">
        <v>8120</v>
      </c>
      <c r="C6605" s="321">
        <v>62251</v>
      </c>
    </row>
    <row r="6606" spans="1:3" ht="22.5" x14ac:dyDescent="0.25">
      <c r="A6606" s="321">
        <v>62252</v>
      </c>
      <c r="B6606" s="320" t="s">
        <v>8121</v>
      </c>
      <c r="C6606" s="321">
        <v>62252</v>
      </c>
    </row>
    <row r="6607" spans="1:3" ht="22.5" x14ac:dyDescent="0.25">
      <c r="A6607" s="321">
        <v>62253</v>
      </c>
      <c r="B6607" s="320" t="s">
        <v>8122</v>
      </c>
      <c r="C6607" s="321">
        <v>62253</v>
      </c>
    </row>
    <row r="6608" spans="1:3" ht="22.5" x14ac:dyDescent="0.25">
      <c r="A6608" s="321">
        <v>62254</v>
      </c>
      <c r="B6608" s="320" t="s">
        <v>8123</v>
      </c>
      <c r="C6608" s="321">
        <v>62254</v>
      </c>
    </row>
    <row r="6609" spans="1:3" ht="22.5" x14ac:dyDescent="0.25">
      <c r="A6609" s="321">
        <v>62255</v>
      </c>
      <c r="B6609" s="320" t="s">
        <v>8124</v>
      </c>
      <c r="C6609" s="321">
        <v>62255</v>
      </c>
    </row>
    <row r="6610" spans="1:3" ht="22.5" x14ac:dyDescent="0.25">
      <c r="A6610" s="321">
        <v>62256</v>
      </c>
      <c r="B6610" s="320" t="s">
        <v>8125</v>
      </c>
      <c r="C6610" s="321">
        <v>62256</v>
      </c>
    </row>
    <row r="6611" spans="1:3" ht="22.5" x14ac:dyDescent="0.25">
      <c r="A6611" s="321">
        <v>62259</v>
      </c>
      <c r="B6611" s="320" t="s">
        <v>8126</v>
      </c>
      <c r="C6611" s="321">
        <v>62259</v>
      </c>
    </row>
    <row r="6612" spans="1:3" ht="22.5" x14ac:dyDescent="0.25">
      <c r="A6612" s="321">
        <v>62261</v>
      </c>
      <c r="B6612" s="320" t="s">
        <v>8127</v>
      </c>
      <c r="C6612" s="321">
        <v>62261</v>
      </c>
    </row>
    <row r="6613" spans="1:3" ht="33.75" x14ac:dyDescent="0.25">
      <c r="A6613" s="321">
        <v>62262</v>
      </c>
      <c r="B6613" s="320" t="s">
        <v>8128</v>
      </c>
      <c r="C6613" s="321">
        <v>62262</v>
      </c>
    </row>
    <row r="6614" spans="1:3" ht="22.5" x14ac:dyDescent="0.25">
      <c r="A6614" s="321">
        <v>62263</v>
      </c>
      <c r="B6614" s="320" t="s">
        <v>8129</v>
      </c>
      <c r="C6614" s="321">
        <v>62263</v>
      </c>
    </row>
    <row r="6615" spans="1:3" ht="22.5" x14ac:dyDescent="0.25">
      <c r="A6615" s="321">
        <v>62264</v>
      </c>
      <c r="B6615" s="320" t="s">
        <v>8130</v>
      </c>
      <c r="C6615" s="321">
        <v>62264</v>
      </c>
    </row>
    <row r="6616" spans="1:3" ht="33.75" x14ac:dyDescent="0.25">
      <c r="A6616" s="321">
        <v>62265</v>
      </c>
      <c r="B6616" s="320" t="s">
        <v>8131</v>
      </c>
      <c r="C6616" s="321">
        <v>62265</v>
      </c>
    </row>
    <row r="6617" spans="1:3" ht="22.5" x14ac:dyDescent="0.25">
      <c r="A6617" s="321">
        <v>62273</v>
      </c>
      <c r="B6617" s="320" t="s">
        <v>8132</v>
      </c>
      <c r="C6617" s="321">
        <v>62273</v>
      </c>
    </row>
    <row r="6618" spans="1:3" ht="22.5" x14ac:dyDescent="0.25">
      <c r="A6618" s="321">
        <v>62274</v>
      </c>
      <c r="B6618" s="320" t="s">
        <v>8133</v>
      </c>
      <c r="C6618" s="321">
        <v>62274</v>
      </c>
    </row>
    <row r="6619" spans="1:3" ht="33.75" x14ac:dyDescent="0.25">
      <c r="A6619" s="321">
        <v>62275</v>
      </c>
      <c r="B6619" s="320" t="s">
        <v>8134</v>
      </c>
      <c r="C6619" s="321">
        <v>62275</v>
      </c>
    </row>
    <row r="6620" spans="1:3" ht="22.5" x14ac:dyDescent="0.25">
      <c r="A6620" s="321">
        <v>62276</v>
      </c>
      <c r="B6620" s="320" t="s">
        <v>8135</v>
      </c>
      <c r="C6620" s="321">
        <v>62276</v>
      </c>
    </row>
    <row r="6621" spans="1:3" ht="45" x14ac:dyDescent="0.25">
      <c r="A6621" s="321">
        <v>62281</v>
      </c>
      <c r="B6621" s="320" t="s">
        <v>8136</v>
      </c>
      <c r="C6621" s="321">
        <v>62281</v>
      </c>
    </row>
    <row r="6622" spans="1:3" ht="33.75" x14ac:dyDescent="0.25">
      <c r="A6622" s="321">
        <v>62283</v>
      </c>
      <c r="B6622" s="320" t="s">
        <v>8137</v>
      </c>
      <c r="C6622" s="321">
        <v>62283</v>
      </c>
    </row>
    <row r="6623" spans="1:3" ht="33.75" x14ac:dyDescent="0.25">
      <c r="A6623" s="321">
        <v>62284</v>
      </c>
      <c r="B6623" s="320" t="s">
        <v>8138</v>
      </c>
      <c r="C6623" s="321">
        <v>62284</v>
      </c>
    </row>
    <row r="6624" spans="1:3" ht="33.75" x14ac:dyDescent="0.25">
      <c r="A6624" s="321">
        <v>62285</v>
      </c>
      <c r="B6624" s="320" t="s">
        <v>8139</v>
      </c>
      <c r="C6624" s="321">
        <v>62285</v>
      </c>
    </row>
    <row r="6625" spans="1:3" ht="33.75" x14ac:dyDescent="0.25">
      <c r="A6625" s="321">
        <v>62291</v>
      </c>
      <c r="B6625" s="320" t="s">
        <v>8140</v>
      </c>
      <c r="C6625" s="321">
        <v>62291</v>
      </c>
    </row>
    <row r="6626" spans="1:3" ht="45" x14ac:dyDescent="0.25">
      <c r="A6626" s="321">
        <v>62292</v>
      </c>
      <c r="B6626" s="320" t="s">
        <v>8141</v>
      </c>
      <c r="C6626" s="321">
        <v>62292</v>
      </c>
    </row>
    <row r="6627" spans="1:3" ht="22.5" x14ac:dyDescent="0.25">
      <c r="A6627" s="321">
        <v>62299</v>
      </c>
      <c r="B6627" s="320" t="s">
        <v>8142</v>
      </c>
      <c r="C6627" s="321">
        <v>62299</v>
      </c>
    </row>
    <row r="6628" spans="1:3" ht="22.5" x14ac:dyDescent="0.25">
      <c r="A6628" s="321">
        <v>62321</v>
      </c>
      <c r="B6628" s="320" t="s">
        <v>8143</v>
      </c>
      <c r="C6628" s="321">
        <v>62321</v>
      </c>
    </row>
    <row r="6629" spans="1:3" ht="22.5" x14ac:dyDescent="0.25">
      <c r="A6629" s="321">
        <v>62322</v>
      </c>
      <c r="B6629" s="320" t="s">
        <v>8144</v>
      </c>
      <c r="C6629" s="321">
        <v>62322</v>
      </c>
    </row>
    <row r="6630" spans="1:3" ht="22.5" x14ac:dyDescent="0.25">
      <c r="A6630" s="321">
        <v>62323</v>
      </c>
      <c r="B6630" s="320" t="s">
        <v>8145</v>
      </c>
      <c r="C6630" s="321">
        <v>62323</v>
      </c>
    </row>
    <row r="6631" spans="1:3" ht="22.5" x14ac:dyDescent="0.25">
      <c r="A6631" s="321">
        <v>62324</v>
      </c>
      <c r="B6631" s="320" t="s">
        <v>8146</v>
      </c>
      <c r="C6631" s="321">
        <v>62324</v>
      </c>
    </row>
    <row r="6632" spans="1:3" ht="22.5" x14ac:dyDescent="0.25">
      <c r="A6632" s="321">
        <v>62325</v>
      </c>
      <c r="B6632" s="320" t="s">
        <v>8147</v>
      </c>
      <c r="C6632" s="321">
        <v>62325</v>
      </c>
    </row>
    <row r="6633" spans="1:3" ht="22.5" x14ac:dyDescent="0.25">
      <c r="A6633" s="321">
        <v>62326</v>
      </c>
      <c r="B6633" s="320" t="s">
        <v>8148</v>
      </c>
      <c r="C6633" s="321">
        <v>62326</v>
      </c>
    </row>
    <row r="6634" spans="1:3" ht="22.5" x14ac:dyDescent="0.25">
      <c r="A6634" s="321">
        <v>62327</v>
      </c>
      <c r="B6634" s="320" t="s">
        <v>8149</v>
      </c>
      <c r="C6634" s="321">
        <v>62327</v>
      </c>
    </row>
    <row r="6635" spans="1:3" ht="22.5" x14ac:dyDescent="0.25">
      <c r="A6635" s="321">
        <v>62328</v>
      </c>
      <c r="B6635" s="320" t="s">
        <v>8150</v>
      </c>
      <c r="C6635" s="321">
        <v>62328</v>
      </c>
    </row>
    <row r="6636" spans="1:3" ht="22.5" x14ac:dyDescent="0.25">
      <c r="A6636" s="321">
        <v>62329</v>
      </c>
      <c r="B6636" s="320" t="s">
        <v>8151</v>
      </c>
      <c r="C6636" s="321">
        <v>62329</v>
      </c>
    </row>
    <row r="6637" spans="1:3" ht="22.5" x14ac:dyDescent="0.25">
      <c r="A6637" s="321">
        <v>62331</v>
      </c>
      <c r="B6637" s="320" t="s">
        <v>8152</v>
      </c>
      <c r="C6637" s="321">
        <v>62331</v>
      </c>
    </row>
    <row r="6638" spans="1:3" ht="33.75" x14ac:dyDescent="0.25">
      <c r="A6638" s="321">
        <v>62332</v>
      </c>
      <c r="B6638" s="320" t="s">
        <v>8153</v>
      </c>
      <c r="C6638" s="321">
        <v>62332</v>
      </c>
    </row>
    <row r="6639" spans="1:3" ht="22.5" x14ac:dyDescent="0.25">
      <c r="A6639" s="321">
        <v>62333</v>
      </c>
      <c r="B6639" s="320" t="s">
        <v>8154</v>
      </c>
      <c r="C6639" s="321">
        <v>62333</v>
      </c>
    </row>
    <row r="6640" spans="1:3" x14ac:dyDescent="0.25">
      <c r="A6640" s="321">
        <v>62334</v>
      </c>
      <c r="B6640" s="320" t="s">
        <v>8155</v>
      </c>
      <c r="C6640" s="321">
        <v>62334</v>
      </c>
    </row>
    <row r="6641" spans="1:3" ht="22.5" x14ac:dyDescent="0.25">
      <c r="A6641" s="321">
        <v>62341</v>
      </c>
      <c r="B6641" s="320" t="s">
        <v>8156</v>
      </c>
      <c r="C6641" s="321">
        <v>62341</v>
      </c>
    </row>
    <row r="6642" spans="1:3" ht="33.75" x14ac:dyDescent="0.25">
      <c r="A6642" s="321">
        <v>62342</v>
      </c>
      <c r="B6642" s="320" t="s">
        <v>8157</v>
      </c>
      <c r="C6642" s="321">
        <v>62342</v>
      </c>
    </row>
    <row r="6643" spans="1:3" ht="22.5" x14ac:dyDescent="0.25">
      <c r="A6643" s="321">
        <v>62343</v>
      </c>
      <c r="B6643" s="320" t="s">
        <v>8158</v>
      </c>
      <c r="C6643" s="321">
        <v>62343</v>
      </c>
    </row>
    <row r="6644" spans="1:3" ht="45" x14ac:dyDescent="0.25">
      <c r="A6644" s="321">
        <v>62344</v>
      </c>
      <c r="B6644" s="320" t="s">
        <v>8159</v>
      </c>
      <c r="C6644" s="321">
        <v>62344</v>
      </c>
    </row>
    <row r="6645" spans="1:3" ht="33.75" x14ac:dyDescent="0.25">
      <c r="A6645" s="321">
        <v>62345</v>
      </c>
      <c r="B6645" s="320" t="s">
        <v>8160</v>
      </c>
      <c r="C6645" s="321">
        <v>62345</v>
      </c>
    </row>
    <row r="6646" spans="1:3" ht="33.75" x14ac:dyDescent="0.25">
      <c r="A6646" s="321">
        <v>62346</v>
      </c>
      <c r="B6646" s="320" t="s">
        <v>8161</v>
      </c>
      <c r="C6646" s="321">
        <v>62346</v>
      </c>
    </row>
    <row r="6647" spans="1:3" ht="22.5" x14ac:dyDescent="0.25">
      <c r="A6647" s="321">
        <v>62351</v>
      </c>
      <c r="B6647" s="320" t="s">
        <v>8162</v>
      </c>
      <c r="C6647" s="321">
        <v>62351</v>
      </c>
    </row>
    <row r="6648" spans="1:3" ht="22.5" x14ac:dyDescent="0.25">
      <c r="A6648" s="321">
        <v>62352</v>
      </c>
      <c r="B6648" s="320" t="s">
        <v>8163</v>
      </c>
      <c r="C6648" s="321">
        <v>62352</v>
      </c>
    </row>
    <row r="6649" spans="1:3" ht="22.5" x14ac:dyDescent="0.25">
      <c r="A6649" s="321">
        <v>62353</v>
      </c>
      <c r="B6649" s="320" t="s">
        <v>8164</v>
      </c>
      <c r="C6649" s="321">
        <v>62353</v>
      </c>
    </row>
    <row r="6650" spans="1:3" ht="22.5" x14ac:dyDescent="0.25">
      <c r="A6650" s="321">
        <v>62354</v>
      </c>
      <c r="B6650" s="320" t="s">
        <v>8165</v>
      </c>
      <c r="C6650" s="321">
        <v>62354</v>
      </c>
    </row>
    <row r="6651" spans="1:3" ht="22.5" x14ac:dyDescent="0.25">
      <c r="A6651" s="321">
        <v>62355</v>
      </c>
      <c r="B6651" s="320" t="s">
        <v>8166</v>
      </c>
      <c r="C6651" s="321">
        <v>62355</v>
      </c>
    </row>
    <row r="6652" spans="1:3" ht="22.5" x14ac:dyDescent="0.25">
      <c r="A6652" s="321">
        <v>62356</v>
      </c>
      <c r="B6652" s="320" t="s">
        <v>8167</v>
      </c>
      <c r="C6652" s="321">
        <v>62356</v>
      </c>
    </row>
    <row r="6653" spans="1:3" ht="22.5" x14ac:dyDescent="0.25">
      <c r="A6653" s="321">
        <v>62359</v>
      </c>
      <c r="B6653" s="320" t="s">
        <v>8168</v>
      </c>
      <c r="C6653" s="321">
        <v>62359</v>
      </c>
    </row>
    <row r="6654" spans="1:3" ht="22.5" x14ac:dyDescent="0.25">
      <c r="A6654" s="321">
        <v>62361</v>
      </c>
      <c r="B6654" s="320" t="s">
        <v>8169</v>
      </c>
      <c r="C6654" s="321">
        <v>62361</v>
      </c>
    </row>
    <row r="6655" spans="1:3" ht="22.5" x14ac:dyDescent="0.25">
      <c r="A6655" s="321">
        <v>62362</v>
      </c>
      <c r="B6655" s="320" t="s">
        <v>8170</v>
      </c>
      <c r="C6655" s="321">
        <v>62362</v>
      </c>
    </row>
    <row r="6656" spans="1:3" ht="22.5" x14ac:dyDescent="0.25">
      <c r="A6656" s="321">
        <v>62363</v>
      </c>
      <c r="B6656" s="320" t="s">
        <v>8171</v>
      </c>
      <c r="C6656" s="321">
        <v>62363</v>
      </c>
    </row>
    <row r="6657" spans="1:3" ht="22.5" x14ac:dyDescent="0.25">
      <c r="A6657" s="321">
        <v>62364</v>
      </c>
      <c r="B6657" s="320" t="s">
        <v>8172</v>
      </c>
      <c r="C6657" s="321">
        <v>62364</v>
      </c>
    </row>
    <row r="6658" spans="1:3" ht="22.5" x14ac:dyDescent="0.25">
      <c r="A6658" s="321">
        <v>62365</v>
      </c>
      <c r="B6658" s="320" t="s">
        <v>8173</v>
      </c>
      <c r="C6658" s="321">
        <v>62365</v>
      </c>
    </row>
    <row r="6659" spans="1:3" ht="22.5" x14ac:dyDescent="0.25">
      <c r="A6659" s="321">
        <v>62373</v>
      </c>
      <c r="B6659" s="320" t="s">
        <v>8174</v>
      </c>
      <c r="C6659" s="321">
        <v>62373</v>
      </c>
    </row>
    <row r="6660" spans="1:3" ht="22.5" x14ac:dyDescent="0.25">
      <c r="A6660" s="321">
        <v>62374</v>
      </c>
      <c r="B6660" s="320" t="s">
        <v>8175</v>
      </c>
      <c r="C6660" s="321">
        <v>62374</v>
      </c>
    </row>
    <row r="6661" spans="1:3" ht="33.75" x14ac:dyDescent="0.25">
      <c r="A6661" s="321">
        <v>62375</v>
      </c>
      <c r="B6661" s="320" t="s">
        <v>8176</v>
      </c>
      <c r="C6661" s="321">
        <v>62375</v>
      </c>
    </row>
    <row r="6662" spans="1:3" ht="22.5" x14ac:dyDescent="0.25">
      <c r="A6662" s="321">
        <v>62376</v>
      </c>
      <c r="B6662" s="320" t="s">
        <v>8177</v>
      </c>
      <c r="C6662" s="321">
        <v>62376</v>
      </c>
    </row>
    <row r="6663" spans="1:3" ht="22.5" x14ac:dyDescent="0.25">
      <c r="A6663" s="321">
        <v>62384</v>
      </c>
      <c r="B6663" s="320" t="s">
        <v>8178</v>
      </c>
      <c r="C6663" s="321">
        <v>62384</v>
      </c>
    </row>
    <row r="6664" spans="1:3" ht="22.5" x14ac:dyDescent="0.25">
      <c r="A6664" s="321">
        <v>62385</v>
      </c>
      <c r="B6664" s="320" t="s">
        <v>8179</v>
      </c>
      <c r="C6664" s="321">
        <v>62385</v>
      </c>
    </row>
    <row r="6665" spans="1:3" ht="22.5" x14ac:dyDescent="0.25">
      <c r="A6665" s="321">
        <v>62399</v>
      </c>
      <c r="B6665" s="320" t="s">
        <v>8180</v>
      </c>
      <c r="C6665" s="321">
        <v>62399</v>
      </c>
    </row>
    <row r="6666" spans="1:3" ht="22.5" x14ac:dyDescent="0.25">
      <c r="A6666" s="321">
        <v>62421</v>
      </c>
      <c r="B6666" s="320" t="s">
        <v>8181</v>
      </c>
      <c r="C6666" s="321">
        <v>62421</v>
      </c>
    </row>
    <row r="6667" spans="1:3" ht="33.75" x14ac:dyDescent="0.25">
      <c r="A6667" s="321">
        <v>62422</v>
      </c>
      <c r="B6667" s="320" t="s">
        <v>8182</v>
      </c>
      <c r="C6667" s="321">
        <v>62422</v>
      </c>
    </row>
    <row r="6668" spans="1:3" ht="22.5" x14ac:dyDescent="0.25">
      <c r="A6668" s="321">
        <v>62423</v>
      </c>
      <c r="B6668" s="320" t="s">
        <v>8183</v>
      </c>
      <c r="C6668" s="321">
        <v>62423</v>
      </c>
    </row>
    <row r="6669" spans="1:3" ht="22.5" x14ac:dyDescent="0.25">
      <c r="A6669" s="321">
        <v>62424</v>
      </c>
      <c r="B6669" s="320" t="s">
        <v>8184</v>
      </c>
      <c r="C6669" s="321">
        <v>62424</v>
      </c>
    </row>
    <row r="6670" spans="1:3" ht="22.5" x14ac:dyDescent="0.25">
      <c r="A6670" s="321">
        <v>62425</v>
      </c>
      <c r="B6670" s="320" t="s">
        <v>8185</v>
      </c>
      <c r="C6670" s="321">
        <v>62425</v>
      </c>
    </row>
    <row r="6671" spans="1:3" ht="22.5" x14ac:dyDescent="0.25">
      <c r="A6671" s="321">
        <v>62426</v>
      </c>
      <c r="B6671" s="320" t="s">
        <v>8186</v>
      </c>
      <c r="C6671" s="321">
        <v>62426</v>
      </c>
    </row>
    <row r="6672" spans="1:3" ht="22.5" x14ac:dyDescent="0.25">
      <c r="A6672" s="321">
        <v>62427</v>
      </c>
      <c r="B6672" s="320" t="s">
        <v>8187</v>
      </c>
      <c r="C6672" s="321">
        <v>62427</v>
      </c>
    </row>
    <row r="6673" spans="1:3" ht="22.5" x14ac:dyDescent="0.25">
      <c r="A6673" s="321">
        <v>62428</v>
      </c>
      <c r="B6673" s="320" t="s">
        <v>8188</v>
      </c>
      <c r="C6673" s="321">
        <v>62428</v>
      </c>
    </row>
    <row r="6674" spans="1:3" ht="22.5" x14ac:dyDescent="0.25">
      <c r="A6674" s="321">
        <v>62429</v>
      </c>
      <c r="B6674" s="320" t="s">
        <v>8189</v>
      </c>
      <c r="C6674" s="321">
        <v>62429</v>
      </c>
    </row>
    <row r="6675" spans="1:3" ht="22.5" x14ac:dyDescent="0.25">
      <c r="A6675" s="321">
        <v>62431</v>
      </c>
      <c r="B6675" s="320" t="s">
        <v>8190</v>
      </c>
      <c r="C6675" s="321">
        <v>62431</v>
      </c>
    </row>
    <row r="6676" spans="1:3" ht="33.75" x14ac:dyDescent="0.25">
      <c r="A6676" s="321">
        <v>62432</v>
      </c>
      <c r="B6676" s="320" t="s">
        <v>8191</v>
      </c>
      <c r="C6676" s="321">
        <v>62432</v>
      </c>
    </row>
    <row r="6677" spans="1:3" ht="33.75" x14ac:dyDescent="0.25">
      <c r="A6677" s="321">
        <v>62433</v>
      </c>
      <c r="B6677" s="320" t="s">
        <v>8192</v>
      </c>
      <c r="C6677" s="321">
        <v>62433</v>
      </c>
    </row>
    <row r="6678" spans="1:3" ht="22.5" x14ac:dyDescent="0.25">
      <c r="A6678" s="321">
        <v>62434</v>
      </c>
      <c r="B6678" s="320" t="s">
        <v>8193</v>
      </c>
      <c r="C6678" s="321">
        <v>62434</v>
      </c>
    </row>
    <row r="6679" spans="1:3" ht="22.5" x14ac:dyDescent="0.25">
      <c r="A6679" s="321">
        <v>62441</v>
      </c>
      <c r="B6679" s="320" t="s">
        <v>8194</v>
      </c>
      <c r="C6679" s="321">
        <v>62441</v>
      </c>
    </row>
    <row r="6680" spans="1:3" ht="33.75" x14ac:dyDescent="0.25">
      <c r="A6680" s="321">
        <v>62442</v>
      </c>
      <c r="B6680" s="320" t="s">
        <v>8195</v>
      </c>
      <c r="C6680" s="321">
        <v>62442</v>
      </c>
    </row>
    <row r="6681" spans="1:3" ht="22.5" x14ac:dyDescent="0.25">
      <c r="A6681" s="321">
        <v>62443</v>
      </c>
      <c r="B6681" s="320" t="s">
        <v>8196</v>
      </c>
      <c r="C6681" s="321">
        <v>62443</v>
      </c>
    </row>
    <row r="6682" spans="1:3" ht="33.75" x14ac:dyDescent="0.25">
      <c r="A6682" s="321">
        <v>62445</v>
      </c>
      <c r="B6682" s="320" t="s">
        <v>8197</v>
      </c>
      <c r="C6682" s="321">
        <v>62445</v>
      </c>
    </row>
    <row r="6683" spans="1:3" ht="33.75" x14ac:dyDescent="0.25">
      <c r="A6683" s="321">
        <v>62446</v>
      </c>
      <c r="B6683" s="320" t="s">
        <v>8198</v>
      </c>
      <c r="C6683" s="321">
        <v>62446</v>
      </c>
    </row>
    <row r="6684" spans="1:3" ht="33.75" x14ac:dyDescent="0.25">
      <c r="A6684" s="321">
        <v>62451</v>
      </c>
      <c r="B6684" s="320" t="s">
        <v>8199</v>
      </c>
      <c r="C6684" s="321">
        <v>62451</v>
      </c>
    </row>
    <row r="6685" spans="1:3" ht="22.5" x14ac:dyDescent="0.25">
      <c r="A6685" s="321">
        <v>62453</v>
      </c>
      <c r="B6685" s="320" t="s">
        <v>8200</v>
      </c>
      <c r="C6685" s="321">
        <v>62453</v>
      </c>
    </row>
    <row r="6686" spans="1:3" ht="22.5" x14ac:dyDescent="0.25">
      <c r="A6686" s="321">
        <v>62454</v>
      </c>
      <c r="B6686" s="320" t="s">
        <v>8201</v>
      </c>
      <c r="C6686" s="321">
        <v>62454</v>
      </c>
    </row>
    <row r="6687" spans="1:3" ht="22.5" x14ac:dyDescent="0.25">
      <c r="A6687" s="321">
        <v>62455</v>
      </c>
      <c r="B6687" s="320" t="s">
        <v>8202</v>
      </c>
      <c r="C6687" s="321">
        <v>62455</v>
      </c>
    </row>
    <row r="6688" spans="1:3" ht="22.5" x14ac:dyDescent="0.25">
      <c r="A6688" s="321">
        <v>62456</v>
      </c>
      <c r="B6688" s="320" t="s">
        <v>8203</v>
      </c>
      <c r="C6688" s="321">
        <v>62456</v>
      </c>
    </row>
    <row r="6689" spans="1:3" ht="22.5" x14ac:dyDescent="0.25">
      <c r="A6689" s="321">
        <v>62459</v>
      </c>
      <c r="B6689" s="320" t="s">
        <v>8204</v>
      </c>
      <c r="C6689" s="321">
        <v>62459</v>
      </c>
    </row>
    <row r="6690" spans="1:3" ht="33.75" x14ac:dyDescent="0.25">
      <c r="A6690" s="321">
        <v>62460</v>
      </c>
      <c r="B6690" s="320" t="s">
        <v>8205</v>
      </c>
      <c r="C6690" s="321">
        <v>62460</v>
      </c>
    </row>
    <row r="6691" spans="1:3" ht="33.75" x14ac:dyDescent="0.25">
      <c r="A6691" s="321">
        <v>62475</v>
      </c>
      <c r="B6691" s="320" t="s">
        <v>8206</v>
      </c>
      <c r="C6691" s="321">
        <v>62475</v>
      </c>
    </row>
    <row r="6692" spans="1:3" ht="22.5" x14ac:dyDescent="0.25">
      <c r="A6692" s="321">
        <v>62476</v>
      </c>
      <c r="B6692" s="320" t="s">
        <v>8207</v>
      </c>
      <c r="C6692" s="321">
        <v>62476</v>
      </c>
    </row>
    <row r="6693" spans="1:3" ht="22.5" x14ac:dyDescent="0.25">
      <c r="A6693" s="321">
        <v>62480</v>
      </c>
      <c r="B6693" s="320" t="s">
        <v>8208</v>
      </c>
      <c r="C6693" s="321">
        <v>62480</v>
      </c>
    </row>
    <row r="6694" spans="1:3" ht="22.5" x14ac:dyDescent="0.25">
      <c r="A6694" s="321">
        <v>62499</v>
      </c>
      <c r="B6694" s="320" t="s">
        <v>8209</v>
      </c>
      <c r="C6694" s="321">
        <v>62499</v>
      </c>
    </row>
    <row r="6695" spans="1:3" ht="22.5" x14ac:dyDescent="0.25">
      <c r="A6695" s="321">
        <v>62520</v>
      </c>
      <c r="B6695" s="320" t="s">
        <v>8210</v>
      </c>
      <c r="C6695" s="321">
        <v>62520</v>
      </c>
    </row>
    <row r="6696" spans="1:3" ht="22.5" x14ac:dyDescent="0.25">
      <c r="A6696" s="321">
        <v>62530</v>
      </c>
      <c r="B6696" s="320" t="s">
        <v>8211</v>
      </c>
      <c r="C6696" s="321">
        <v>62530</v>
      </c>
    </row>
    <row r="6697" spans="1:3" ht="22.5" x14ac:dyDescent="0.25">
      <c r="A6697" s="321">
        <v>62540</v>
      </c>
      <c r="B6697" s="320" t="s">
        <v>8212</v>
      </c>
      <c r="C6697" s="321">
        <v>62540</v>
      </c>
    </row>
    <row r="6698" spans="1:3" ht="22.5" x14ac:dyDescent="0.25">
      <c r="A6698" s="321">
        <v>62550</v>
      </c>
      <c r="B6698" s="320" t="s">
        <v>8213</v>
      </c>
      <c r="C6698" s="321">
        <v>62550</v>
      </c>
    </row>
    <row r="6699" spans="1:3" ht="22.5" x14ac:dyDescent="0.25">
      <c r="A6699" s="321">
        <v>62560</v>
      </c>
      <c r="B6699" s="320" t="s">
        <v>8214</v>
      </c>
      <c r="C6699" s="321">
        <v>62560</v>
      </c>
    </row>
    <row r="6700" spans="1:3" ht="22.5" x14ac:dyDescent="0.25">
      <c r="A6700" s="321">
        <v>62570</v>
      </c>
      <c r="B6700" s="320" t="s">
        <v>8215</v>
      </c>
      <c r="C6700" s="321">
        <v>62570</v>
      </c>
    </row>
    <row r="6701" spans="1:3" ht="22.5" x14ac:dyDescent="0.25">
      <c r="A6701" s="321">
        <v>62580</v>
      </c>
      <c r="B6701" s="320" t="s">
        <v>8216</v>
      </c>
      <c r="C6701" s="321">
        <v>62580</v>
      </c>
    </row>
    <row r="6702" spans="1:3" ht="22.5" x14ac:dyDescent="0.25">
      <c r="A6702" s="321">
        <v>62590</v>
      </c>
      <c r="B6702" s="320" t="s">
        <v>8217</v>
      </c>
      <c r="C6702" s="321">
        <v>62590</v>
      </c>
    </row>
    <row r="6703" spans="1:3" x14ac:dyDescent="0.25">
      <c r="A6703" s="321">
        <v>63111</v>
      </c>
      <c r="B6703" s="320" t="s">
        <v>8218</v>
      </c>
      <c r="C6703" s="321">
        <v>63111</v>
      </c>
    </row>
    <row r="6704" spans="1:3" x14ac:dyDescent="0.25">
      <c r="A6704" s="321">
        <v>63112</v>
      </c>
      <c r="B6704" s="320" t="s">
        <v>8219</v>
      </c>
      <c r="C6704" s="321">
        <v>63112</v>
      </c>
    </row>
    <row r="6705" spans="1:3" x14ac:dyDescent="0.25">
      <c r="A6705" s="321">
        <v>63121</v>
      </c>
      <c r="B6705" s="320" t="s">
        <v>8220</v>
      </c>
      <c r="C6705" s="321">
        <v>63121</v>
      </c>
    </row>
    <row r="6706" spans="1:3" ht="22.5" x14ac:dyDescent="0.25">
      <c r="A6706" s="321">
        <v>63122</v>
      </c>
      <c r="B6706" s="320" t="s">
        <v>8221</v>
      </c>
      <c r="C6706" s="321">
        <v>63122</v>
      </c>
    </row>
    <row r="6707" spans="1:3" ht="22.5" x14ac:dyDescent="0.25">
      <c r="A6707" s="321">
        <v>63131</v>
      </c>
      <c r="B6707" s="320" t="s">
        <v>8222</v>
      </c>
      <c r="C6707" s="321">
        <v>63131</v>
      </c>
    </row>
    <row r="6708" spans="1:3" ht="22.5" x14ac:dyDescent="0.25">
      <c r="A6708" s="321">
        <v>63132</v>
      </c>
      <c r="B6708" s="320" t="s">
        <v>8223</v>
      </c>
      <c r="C6708" s="321">
        <v>63132</v>
      </c>
    </row>
    <row r="6709" spans="1:3" ht="22.5" x14ac:dyDescent="0.25">
      <c r="A6709" s="321">
        <v>63140</v>
      </c>
      <c r="B6709" s="320" t="s">
        <v>8224</v>
      </c>
      <c r="C6709" s="321">
        <v>63140</v>
      </c>
    </row>
    <row r="6710" spans="1:3" x14ac:dyDescent="0.25">
      <c r="A6710" s="321">
        <v>63150</v>
      </c>
      <c r="B6710" s="320" t="s">
        <v>8225</v>
      </c>
      <c r="C6710" s="321">
        <v>63150</v>
      </c>
    </row>
    <row r="6711" spans="1:3" x14ac:dyDescent="0.25">
      <c r="A6711" s="321">
        <v>63160</v>
      </c>
      <c r="B6711" s="320" t="s">
        <v>8226</v>
      </c>
      <c r="C6711" s="321">
        <v>63160</v>
      </c>
    </row>
    <row r="6712" spans="1:3" x14ac:dyDescent="0.25">
      <c r="A6712" s="321">
        <v>63170</v>
      </c>
      <c r="B6712" s="320" t="s">
        <v>8227</v>
      </c>
      <c r="C6712" s="321">
        <v>63170</v>
      </c>
    </row>
    <row r="6713" spans="1:3" ht="22.5" x14ac:dyDescent="0.25">
      <c r="A6713" s="321">
        <v>63210</v>
      </c>
      <c r="B6713" s="320" t="s">
        <v>8228</v>
      </c>
      <c r="C6713" s="321">
        <v>63210</v>
      </c>
    </row>
    <row r="6714" spans="1:3" ht="22.5" x14ac:dyDescent="0.25">
      <c r="A6714" s="321">
        <v>63220</v>
      </c>
      <c r="B6714" s="320" t="s">
        <v>8229</v>
      </c>
      <c r="C6714" s="321">
        <v>63220</v>
      </c>
    </row>
    <row r="6715" spans="1:3" ht="22.5" x14ac:dyDescent="0.25">
      <c r="A6715" s="321">
        <v>63290</v>
      </c>
      <c r="B6715" s="320" t="s">
        <v>8230</v>
      </c>
      <c r="C6715" s="321">
        <v>63290</v>
      </c>
    </row>
    <row r="6716" spans="1:3" ht="22.5" x14ac:dyDescent="0.25">
      <c r="A6716" s="321">
        <v>63311</v>
      </c>
      <c r="B6716" s="320" t="s">
        <v>8231</v>
      </c>
      <c r="C6716" s="321">
        <v>63311</v>
      </c>
    </row>
    <row r="6717" spans="1:3" ht="22.5" x14ac:dyDescent="0.25">
      <c r="A6717" s="321">
        <v>63312</v>
      </c>
      <c r="B6717" s="320" t="s">
        <v>8232</v>
      </c>
      <c r="C6717" s="321">
        <v>63312</v>
      </c>
    </row>
    <row r="6718" spans="1:3" ht="22.5" x14ac:dyDescent="0.25">
      <c r="A6718" s="321">
        <v>63320</v>
      </c>
      <c r="B6718" s="320" t="s">
        <v>8233</v>
      </c>
      <c r="C6718" s="321">
        <v>63320</v>
      </c>
    </row>
    <row r="6719" spans="1:3" x14ac:dyDescent="0.25">
      <c r="A6719" s="321">
        <v>63391</v>
      </c>
      <c r="B6719" s="320" t="s">
        <v>8234</v>
      </c>
      <c r="C6719" s="321">
        <v>63391</v>
      </c>
    </row>
    <row r="6720" spans="1:3" ht="22.5" x14ac:dyDescent="0.25">
      <c r="A6720" s="321">
        <v>63392</v>
      </c>
      <c r="B6720" s="320" t="s">
        <v>8235</v>
      </c>
      <c r="C6720" s="321">
        <v>63392</v>
      </c>
    </row>
    <row r="6721" spans="1:3" x14ac:dyDescent="0.25">
      <c r="A6721" s="321">
        <v>63393</v>
      </c>
      <c r="B6721" s="320" t="s">
        <v>8236</v>
      </c>
      <c r="C6721" s="321">
        <v>63393</v>
      </c>
    </row>
    <row r="6722" spans="1:3" x14ac:dyDescent="0.25">
      <c r="A6722" s="321">
        <v>63394</v>
      </c>
      <c r="B6722" s="320" t="s">
        <v>8237</v>
      </c>
      <c r="C6722" s="321">
        <v>63394</v>
      </c>
    </row>
    <row r="6723" spans="1:3" x14ac:dyDescent="0.25">
      <c r="A6723" s="321">
        <v>63399</v>
      </c>
      <c r="B6723" s="320" t="s">
        <v>8238</v>
      </c>
      <c r="C6723" s="321">
        <v>63399</v>
      </c>
    </row>
    <row r="6724" spans="1:3" ht="22.5" x14ac:dyDescent="0.25">
      <c r="A6724" s="321">
        <v>63400</v>
      </c>
      <c r="B6724" s="320" t="s">
        <v>8239</v>
      </c>
      <c r="C6724" s="321">
        <v>63400</v>
      </c>
    </row>
    <row r="6725" spans="1:3" x14ac:dyDescent="0.25">
      <c r="A6725" s="321">
        <v>64111</v>
      </c>
      <c r="B6725" s="320" t="s">
        <v>8240</v>
      </c>
      <c r="C6725" s="321">
        <v>64111</v>
      </c>
    </row>
    <row r="6726" spans="1:3" ht="22.5" x14ac:dyDescent="0.25">
      <c r="A6726" s="321">
        <v>64112</v>
      </c>
      <c r="B6726" s="320" t="s">
        <v>8241</v>
      </c>
      <c r="C6726" s="321">
        <v>64112</v>
      </c>
    </row>
    <row r="6727" spans="1:3" x14ac:dyDescent="0.25">
      <c r="A6727" s="321">
        <v>64113</v>
      </c>
      <c r="B6727" s="320" t="s">
        <v>8242</v>
      </c>
      <c r="C6727" s="321">
        <v>64113</v>
      </c>
    </row>
    <row r="6728" spans="1:3" ht="22.5" x14ac:dyDescent="0.25">
      <c r="A6728" s="321">
        <v>64114</v>
      </c>
      <c r="B6728" s="320" t="s">
        <v>8243</v>
      </c>
      <c r="C6728" s="321">
        <v>64114</v>
      </c>
    </row>
    <row r="6729" spans="1:3" x14ac:dyDescent="0.25">
      <c r="A6729" s="321">
        <v>64115</v>
      </c>
      <c r="B6729" s="320" t="s">
        <v>8244</v>
      </c>
      <c r="C6729" s="321">
        <v>64115</v>
      </c>
    </row>
    <row r="6730" spans="1:3" x14ac:dyDescent="0.25">
      <c r="A6730" s="321">
        <v>64116</v>
      </c>
      <c r="B6730" s="320" t="s">
        <v>8245</v>
      </c>
      <c r="C6730" s="321">
        <v>64116</v>
      </c>
    </row>
    <row r="6731" spans="1:3" ht="22.5" x14ac:dyDescent="0.25">
      <c r="A6731" s="321">
        <v>64117</v>
      </c>
      <c r="B6731" s="320" t="s">
        <v>8246</v>
      </c>
      <c r="C6731" s="321">
        <v>64117</v>
      </c>
    </row>
    <row r="6732" spans="1:3" ht="22.5" x14ac:dyDescent="0.25">
      <c r="A6732" s="321">
        <v>64118</v>
      </c>
      <c r="B6732" s="320" t="s">
        <v>8247</v>
      </c>
      <c r="C6732" s="321">
        <v>64118</v>
      </c>
    </row>
    <row r="6733" spans="1:3" ht="22.5" x14ac:dyDescent="0.25">
      <c r="A6733" s="321">
        <v>64119</v>
      </c>
      <c r="B6733" s="320" t="s">
        <v>8248</v>
      </c>
      <c r="C6733" s="321">
        <v>64119</v>
      </c>
    </row>
    <row r="6734" spans="1:3" x14ac:dyDescent="0.25">
      <c r="A6734" s="321">
        <v>64120</v>
      </c>
      <c r="B6734" s="320" t="s">
        <v>8249</v>
      </c>
      <c r="C6734" s="321">
        <v>64120</v>
      </c>
    </row>
    <row r="6735" spans="1:3" x14ac:dyDescent="0.25">
      <c r="A6735" s="321">
        <v>64131</v>
      </c>
      <c r="B6735" s="320" t="s">
        <v>8250</v>
      </c>
      <c r="C6735" s="321">
        <v>64131</v>
      </c>
    </row>
    <row r="6736" spans="1:3" x14ac:dyDescent="0.25">
      <c r="A6736" s="321">
        <v>64132</v>
      </c>
      <c r="B6736" s="320" t="s">
        <v>8251</v>
      </c>
      <c r="C6736" s="321">
        <v>64132</v>
      </c>
    </row>
    <row r="6737" spans="1:3" x14ac:dyDescent="0.25">
      <c r="A6737" s="321">
        <v>64133</v>
      </c>
      <c r="B6737" s="320" t="s">
        <v>8252</v>
      </c>
      <c r="C6737" s="321">
        <v>64133</v>
      </c>
    </row>
    <row r="6738" spans="1:3" x14ac:dyDescent="0.25">
      <c r="A6738" s="321">
        <v>64134</v>
      </c>
      <c r="B6738" s="320" t="s">
        <v>8253</v>
      </c>
      <c r="C6738" s="321">
        <v>64134</v>
      </c>
    </row>
    <row r="6739" spans="1:3" x14ac:dyDescent="0.25">
      <c r="A6739" s="321">
        <v>64139</v>
      </c>
      <c r="B6739" s="320" t="s">
        <v>8254</v>
      </c>
      <c r="C6739" s="321">
        <v>64139</v>
      </c>
    </row>
    <row r="6740" spans="1:3" ht="22.5" x14ac:dyDescent="0.25">
      <c r="A6740" s="321">
        <v>64210</v>
      </c>
      <c r="B6740" s="320" t="s">
        <v>8255</v>
      </c>
      <c r="C6740" s="321">
        <v>64210</v>
      </c>
    </row>
    <row r="6741" spans="1:3" ht="22.5" x14ac:dyDescent="0.25">
      <c r="A6741" s="321">
        <v>64220</v>
      </c>
      <c r="B6741" s="320" t="s">
        <v>8256</v>
      </c>
      <c r="C6741" s="321">
        <v>64220</v>
      </c>
    </row>
    <row r="6742" spans="1:3" ht="22.5" x14ac:dyDescent="0.25">
      <c r="A6742" s="321">
        <v>64231</v>
      </c>
      <c r="B6742" s="320" t="s">
        <v>8257</v>
      </c>
      <c r="C6742" s="321">
        <v>64231</v>
      </c>
    </row>
    <row r="6743" spans="1:3" ht="22.5" x14ac:dyDescent="0.25">
      <c r="A6743" s="321">
        <v>64232</v>
      </c>
      <c r="B6743" s="320" t="s">
        <v>8258</v>
      </c>
      <c r="C6743" s="321">
        <v>64232</v>
      </c>
    </row>
    <row r="6744" spans="1:3" ht="22.5" x14ac:dyDescent="0.25">
      <c r="A6744" s="321">
        <v>64239</v>
      </c>
      <c r="B6744" s="320" t="s">
        <v>8259</v>
      </c>
      <c r="C6744" s="321">
        <v>64239</v>
      </c>
    </row>
    <row r="6745" spans="1:3" ht="22.5" x14ac:dyDescent="0.25">
      <c r="A6745" s="321">
        <v>64241</v>
      </c>
      <c r="B6745" s="320" t="s">
        <v>8260</v>
      </c>
      <c r="C6745" s="321">
        <v>64241</v>
      </c>
    </row>
    <row r="6746" spans="1:3" x14ac:dyDescent="0.25">
      <c r="A6746" s="321">
        <v>64242</v>
      </c>
      <c r="B6746" s="320" t="s">
        <v>8261</v>
      </c>
      <c r="C6746" s="321">
        <v>64242</v>
      </c>
    </row>
    <row r="6747" spans="1:3" x14ac:dyDescent="0.25">
      <c r="A6747" s="321">
        <v>64250</v>
      </c>
      <c r="B6747" s="320" t="s">
        <v>8262</v>
      </c>
      <c r="C6747" s="321">
        <v>64250</v>
      </c>
    </row>
    <row r="6748" spans="1:3" ht="22.5" x14ac:dyDescent="0.25">
      <c r="A6748" s="321">
        <v>65111</v>
      </c>
      <c r="B6748" s="320" t="s">
        <v>8263</v>
      </c>
      <c r="C6748" s="321">
        <v>65111</v>
      </c>
    </row>
    <row r="6749" spans="1:3" ht="22.5" x14ac:dyDescent="0.25">
      <c r="A6749" s="321">
        <v>65112</v>
      </c>
      <c r="B6749" s="320" t="s">
        <v>8264</v>
      </c>
      <c r="C6749" s="321">
        <v>65112</v>
      </c>
    </row>
    <row r="6750" spans="1:3" ht="22.5" x14ac:dyDescent="0.25">
      <c r="A6750" s="321">
        <v>65113</v>
      </c>
      <c r="B6750" s="320" t="s">
        <v>8265</v>
      </c>
      <c r="C6750" s="321">
        <v>65113</v>
      </c>
    </row>
    <row r="6751" spans="1:3" ht="22.5" x14ac:dyDescent="0.25">
      <c r="A6751" s="321">
        <v>65114</v>
      </c>
      <c r="B6751" s="320" t="s">
        <v>8266</v>
      </c>
      <c r="C6751" s="321">
        <v>65114</v>
      </c>
    </row>
    <row r="6752" spans="1:3" ht="22.5" x14ac:dyDescent="0.25">
      <c r="A6752" s="321">
        <v>65115</v>
      </c>
      <c r="B6752" s="320" t="s">
        <v>8267</v>
      </c>
      <c r="C6752" s="321">
        <v>65115</v>
      </c>
    </row>
    <row r="6753" spans="1:3" ht="22.5" x14ac:dyDescent="0.25">
      <c r="A6753" s="321">
        <v>65116</v>
      </c>
      <c r="B6753" s="320" t="s">
        <v>8268</v>
      </c>
      <c r="C6753" s="321">
        <v>65116</v>
      </c>
    </row>
    <row r="6754" spans="1:3" ht="22.5" x14ac:dyDescent="0.25">
      <c r="A6754" s="321">
        <v>65117</v>
      </c>
      <c r="B6754" s="320" t="s">
        <v>8269</v>
      </c>
      <c r="C6754" s="321">
        <v>65117</v>
      </c>
    </row>
    <row r="6755" spans="1:3" x14ac:dyDescent="0.25">
      <c r="A6755" s="321">
        <v>65118</v>
      </c>
      <c r="B6755" s="320" t="s">
        <v>8270</v>
      </c>
      <c r="C6755" s="321">
        <v>65118</v>
      </c>
    </row>
    <row r="6756" spans="1:3" x14ac:dyDescent="0.25">
      <c r="A6756" s="321">
        <v>65119</v>
      </c>
      <c r="B6756" s="320" t="s">
        <v>8271</v>
      </c>
      <c r="C6756" s="321">
        <v>65119</v>
      </c>
    </row>
    <row r="6757" spans="1:3" x14ac:dyDescent="0.25">
      <c r="A6757" s="321">
        <v>65120</v>
      </c>
      <c r="B6757" s="320" t="s">
        <v>8272</v>
      </c>
      <c r="C6757" s="321">
        <v>65120</v>
      </c>
    </row>
    <row r="6758" spans="1:3" x14ac:dyDescent="0.25">
      <c r="A6758" s="321">
        <v>65130</v>
      </c>
      <c r="B6758" s="320" t="s">
        <v>8273</v>
      </c>
      <c r="C6758" s="321">
        <v>65130</v>
      </c>
    </row>
    <row r="6759" spans="1:3" x14ac:dyDescent="0.25">
      <c r="A6759" s="321">
        <v>65210</v>
      </c>
      <c r="B6759" s="320" t="s">
        <v>8274</v>
      </c>
      <c r="C6759" s="321">
        <v>65210</v>
      </c>
    </row>
    <row r="6760" spans="1:3" x14ac:dyDescent="0.25">
      <c r="A6760" s="321">
        <v>65220</v>
      </c>
      <c r="B6760" s="320" t="s">
        <v>8275</v>
      </c>
      <c r="C6760" s="321">
        <v>65220</v>
      </c>
    </row>
    <row r="6761" spans="1:3" x14ac:dyDescent="0.25">
      <c r="A6761" s="321">
        <v>65310</v>
      </c>
      <c r="B6761" s="320" t="s">
        <v>8276</v>
      </c>
      <c r="C6761" s="321">
        <v>65310</v>
      </c>
    </row>
    <row r="6762" spans="1:3" x14ac:dyDescent="0.25">
      <c r="A6762" s="321">
        <v>65320</v>
      </c>
      <c r="B6762" s="320" t="s">
        <v>8277</v>
      </c>
      <c r="C6762" s="321">
        <v>65320</v>
      </c>
    </row>
    <row r="6763" spans="1:3" x14ac:dyDescent="0.25">
      <c r="A6763" s="321">
        <v>66011</v>
      </c>
      <c r="B6763" s="320" t="s">
        <v>8278</v>
      </c>
      <c r="C6763" s="321">
        <v>66011</v>
      </c>
    </row>
    <row r="6764" spans="1:3" x14ac:dyDescent="0.25">
      <c r="A6764" s="321">
        <v>66012</v>
      </c>
      <c r="B6764" s="320" t="s">
        <v>8279</v>
      </c>
      <c r="C6764" s="321">
        <v>66012</v>
      </c>
    </row>
    <row r="6765" spans="1:3" ht="22.5" x14ac:dyDescent="0.25">
      <c r="A6765" s="321">
        <v>66019</v>
      </c>
      <c r="B6765" s="320" t="s">
        <v>8280</v>
      </c>
      <c r="C6765" s="321">
        <v>66019</v>
      </c>
    </row>
    <row r="6766" spans="1:3" ht="22.5" x14ac:dyDescent="0.25">
      <c r="A6766" s="321">
        <v>66021</v>
      </c>
      <c r="B6766" s="320" t="s">
        <v>8281</v>
      </c>
      <c r="C6766" s="321">
        <v>66021</v>
      </c>
    </row>
    <row r="6767" spans="1:3" ht="22.5" x14ac:dyDescent="0.25">
      <c r="A6767" s="321">
        <v>66022</v>
      </c>
      <c r="B6767" s="320" t="s">
        <v>8282</v>
      </c>
      <c r="C6767" s="321">
        <v>66022</v>
      </c>
    </row>
    <row r="6768" spans="1:3" ht="22.5" x14ac:dyDescent="0.25">
      <c r="A6768" s="321">
        <v>66023</v>
      </c>
      <c r="B6768" s="320" t="s">
        <v>8283</v>
      </c>
      <c r="C6768" s="321">
        <v>66023</v>
      </c>
    </row>
    <row r="6769" spans="1:3" ht="22.5" x14ac:dyDescent="0.25">
      <c r="A6769" s="321">
        <v>66024</v>
      </c>
      <c r="B6769" s="320" t="s">
        <v>8284</v>
      </c>
      <c r="C6769" s="321">
        <v>66024</v>
      </c>
    </row>
    <row r="6770" spans="1:3" ht="22.5" x14ac:dyDescent="0.25">
      <c r="A6770" s="321">
        <v>66031</v>
      </c>
      <c r="B6770" s="320" t="s">
        <v>8285</v>
      </c>
      <c r="C6770" s="321">
        <v>66031</v>
      </c>
    </row>
    <row r="6771" spans="1:3" ht="22.5" x14ac:dyDescent="0.25">
      <c r="A6771" s="321">
        <v>66032</v>
      </c>
      <c r="B6771" s="320" t="s">
        <v>8286</v>
      </c>
      <c r="C6771" s="321">
        <v>66032</v>
      </c>
    </row>
    <row r="6772" spans="1:3" x14ac:dyDescent="0.25">
      <c r="A6772" s="321">
        <v>67110</v>
      </c>
      <c r="B6772" s="320" t="s">
        <v>8287</v>
      </c>
      <c r="C6772" s="321">
        <v>67110</v>
      </c>
    </row>
    <row r="6773" spans="1:3" ht="22.5" x14ac:dyDescent="0.25">
      <c r="A6773" s="321">
        <v>67120</v>
      </c>
      <c r="B6773" s="320" t="s">
        <v>8288</v>
      </c>
      <c r="C6773" s="321">
        <v>67120</v>
      </c>
    </row>
    <row r="6774" spans="1:3" x14ac:dyDescent="0.25">
      <c r="A6774" s="321">
        <v>67130</v>
      </c>
      <c r="B6774" s="320" t="s">
        <v>8289</v>
      </c>
      <c r="C6774" s="321">
        <v>67130</v>
      </c>
    </row>
    <row r="6775" spans="1:3" ht="22.5" x14ac:dyDescent="0.25">
      <c r="A6775" s="321">
        <v>67140</v>
      </c>
      <c r="B6775" s="320" t="s">
        <v>8290</v>
      </c>
      <c r="C6775" s="321">
        <v>67140</v>
      </c>
    </row>
    <row r="6776" spans="1:3" ht="22.5" x14ac:dyDescent="0.25">
      <c r="A6776" s="321">
        <v>67190</v>
      </c>
      <c r="B6776" s="320" t="s">
        <v>8291</v>
      </c>
      <c r="C6776" s="321">
        <v>67190</v>
      </c>
    </row>
    <row r="6777" spans="1:3" ht="22.5" x14ac:dyDescent="0.25">
      <c r="A6777" s="321">
        <v>67210</v>
      </c>
      <c r="B6777" s="320" t="s">
        <v>8292</v>
      </c>
      <c r="C6777" s="321">
        <v>67210</v>
      </c>
    </row>
    <row r="6778" spans="1:3" ht="22.5" x14ac:dyDescent="0.25">
      <c r="A6778" s="321">
        <v>67220</v>
      </c>
      <c r="B6778" s="320" t="s">
        <v>8293</v>
      </c>
      <c r="C6778" s="321">
        <v>67220</v>
      </c>
    </row>
    <row r="6779" spans="1:3" ht="22.5" x14ac:dyDescent="0.25">
      <c r="A6779" s="321">
        <v>67230</v>
      </c>
      <c r="B6779" s="320" t="s">
        <v>8294</v>
      </c>
      <c r="C6779" s="321">
        <v>67230</v>
      </c>
    </row>
    <row r="6780" spans="1:3" ht="22.5" x14ac:dyDescent="0.25">
      <c r="A6780" s="321">
        <v>67240</v>
      </c>
      <c r="B6780" s="320" t="s">
        <v>8295</v>
      </c>
      <c r="C6780" s="321">
        <v>67240</v>
      </c>
    </row>
    <row r="6781" spans="1:3" ht="22.5" x14ac:dyDescent="0.25">
      <c r="A6781" s="321">
        <v>67250</v>
      </c>
      <c r="B6781" s="320" t="s">
        <v>8296</v>
      </c>
      <c r="C6781" s="321">
        <v>67250</v>
      </c>
    </row>
    <row r="6782" spans="1:3" x14ac:dyDescent="0.25">
      <c r="A6782" s="321">
        <v>67290</v>
      </c>
      <c r="B6782" s="320" t="s">
        <v>8297</v>
      </c>
      <c r="C6782" s="321">
        <v>67290</v>
      </c>
    </row>
    <row r="6783" spans="1:3" x14ac:dyDescent="0.25">
      <c r="A6783" s="321">
        <v>67310</v>
      </c>
      <c r="B6783" s="320" t="s">
        <v>8298</v>
      </c>
      <c r="C6783" s="321">
        <v>67310</v>
      </c>
    </row>
    <row r="6784" spans="1:3" ht="22.5" x14ac:dyDescent="0.25">
      <c r="A6784" s="321">
        <v>67390</v>
      </c>
      <c r="B6784" s="320" t="s">
        <v>8299</v>
      </c>
      <c r="C6784" s="321">
        <v>67390</v>
      </c>
    </row>
    <row r="6785" spans="1:3" x14ac:dyDescent="0.25">
      <c r="A6785" s="321">
        <v>67410</v>
      </c>
      <c r="B6785" s="320" t="s">
        <v>8300</v>
      </c>
      <c r="C6785" s="321">
        <v>67410</v>
      </c>
    </row>
    <row r="6786" spans="1:3" x14ac:dyDescent="0.25">
      <c r="A6786" s="321">
        <v>67420</v>
      </c>
      <c r="B6786" s="320" t="s">
        <v>8301</v>
      </c>
      <c r="C6786" s="321">
        <v>67420</v>
      </c>
    </row>
    <row r="6787" spans="1:3" x14ac:dyDescent="0.25">
      <c r="A6787" s="321">
        <v>67430</v>
      </c>
      <c r="B6787" s="320" t="s">
        <v>8302</v>
      </c>
      <c r="C6787" s="321">
        <v>67430</v>
      </c>
    </row>
    <row r="6788" spans="1:3" ht="22.5" x14ac:dyDescent="0.25">
      <c r="A6788" s="321">
        <v>67440</v>
      </c>
      <c r="B6788" s="320" t="s">
        <v>8303</v>
      </c>
      <c r="C6788" s="321">
        <v>67440</v>
      </c>
    </row>
    <row r="6789" spans="1:3" x14ac:dyDescent="0.25">
      <c r="A6789" s="321">
        <v>67450</v>
      </c>
      <c r="B6789" s="320" t="s">
        <v>8304</v>
      </c>
      <c r="C6789" s="321">
        <v>67450</v>
      </c>
    </row>
    <row r="6790" spans="1:3" ht="22.5" x14ac:dyDescent="0.25">
      <c r="A6790" s="321">
        <v>67490</v>
      </c>
      <c r="B6790" s="320" t="s">
        <v>8305</v>
      </c>
      <c r="C6790" s="321">
        <v>67490</v>
      </c>
    </row>
    <row r="6791" spans="1:3" ht="22.5" x14ac:dyDescent="0.25">
      <c r="A6791" s="321">
        <v>67511</v>
      </c>
      <c r="B6791" s="320" t="s">
        <v>8306</v>
      </c>
      <c r="C6791" s="321">
        <v>67511</v>
      </c>
    </row>
    <row r="6792" spans="1:3" ht="22.5" x14ac:dyDescent="0.25">
      <c r="A6792" s="321">
        <v>67512</v>
      </c>
      <c r="B6792" s="320" t="s">
        <v>8307</v>
      </c>
      <c r="C6792" s="321">
        <v>67512</v>
      </c>
    </row>
    <row r="6793" spans="1:3" x14ac:dyDescent="0.25">
      <c r="A6793" s="321">
        <v>67521</v>
      </c>
      <c r="B6793" s="320" t="s">
        <v>8308</v>
      </c>
      <c r="C6793" s="321">
        <v>67521</v>
      </c>
    </row>
    <row r="6794" spans="1:3" x14ac:dyDescent="0.25">
      <c r="A6794" s="321">
        <v>67522</v>
      </c>
      <c r="B6794" s="320" t="s">
        <v>8309</v>
      </c>
      <c r="C6794" s="321">
        <v>67522</v>
      </c>
    </row>
    <row r="6795" spans="1:3" ht="22.5" x14ac:dyDescent="0.25">
      <c r="A6795" s="321">
        <v>67531</v>
      </c>
      <c r="B6795" s="320" t="s">
        <v>8310</v>
      </c>
      <c r="C6795" s="321">
        <v>67531</v>
      </c>
    </row>
    <row r="6796" spans="1:3" ht="22.5" x14ac:dyDescent="0.25">
      <c r="A6796" s="321">
        <v>67532</v>
      </c>
      <c r="B6796" s="320" t="s">
        <v>8311</v>
      </c>
      <c r="C6796" s="321">
        <v>67532</v>
      </c>
    </row>
    <row r="6797" spans="1:3" x14ac:dyDescent="0.25">
      <c r="A6797" s="321">
        <v>67590</v>
      </c>
      <c r="B6797" s="320" t="s">
        <v>8312</v>
      </c>
      <c r="C6797" s="321">
        <v>67590</v>
      </c>
    </row>
    <row r="6798" spans="1:3" ht="22.5" x14ac:dyDescent="0.25">
      <c r="A6798" s="321">
        <v>67610</v>
      </c>
      <c r="B6798" s="320" t="s">
        <v>8313</v>
      </c>
      <c r="C6798" s="321">
        <v>67610</v>
      </c>
    </row>
    <row r="6799" spans="1:3" x14ac:dyDescent="0.25">
      <c r="A6799" s="321">
        <v>67620</v>
      </c>
      <c r="B6799" s="320" t="s">
        <v>8314</v>
      </c>
      <c r="C6799" s="321">
        <v>67620</v>
      </c>
    </row>
    <row r="6800" spans="1:3" x14ac:dyDescent="0.25">
      <c r="A6800" s="321">
        <v>67640</v>
      </c>
      <c r="B6800" s="320" t="s">
        <v>8315</v>
      </c>
      <c r="C6800" s="321">
        <v>67640</v>
      </c>
    </row>
    <row r="6801" spans="1:3" ht="22.5" x14ac:dyDescent="0.25">
      <c r="A6801" s="321">
        <v>67690</v>
      </c>
      <c r="B6801" s="320" t="s">
        <v>8316</v>
      </c>
      <c r="C6801" s="321">
        <v>67690</v>
      </c>
    </row>
    <row r="6802" spans="1:3" x14ac:dyDescent="0.25">
      <c r="A6802" s="321">
        <v>67911</v>
      </c>
      <c r="B6802" s="320" t="s">
        <v>8317</v>
      </c>
      <c r="C6802" s="321">
        <v>67911</v>
      </c>
    </row>
    <row r="6803" spans="1:3" x14ac:dyDescent="0.25">
      <c r="A6803" s="321">
        <v>67912</v>
      </c>
      <c r="B6803" s="320" t="s">
        <v>8318</v>
      </c>
      <c r="C6803" s="321">
        <v>67912</v>
      </c>
    </row>
    <row r="6804" spans="1:3" ht="22.5" x14ac:dyDescent="0.25">
      <c r="A6804" s="321">
        <v>67913</v>
      </c>
      <c r="B6804" s="320" t="s">
        <v>8319</v>
      </c>
      <c r="C6804" s="321">
        <v>67913</v>
      </c>
    </row>
    <row r="6805" spans="1:3" x14ac:dyDescent="0.25">
      <c r="A6805" s="321">
        <v>67990</v>
      </c>
      <c r="B6805" s="320" t="s">
        <v>8320</v>
      </c>
      <c r="C6805" s="321">
        <v>67990</v>
      </c>
    </row>
    <row r="6806" spans="1:3" ht="22.5" x14ac:dyDescent="0.25">
      <c r="A6806" s="321">
        <v>68011</v>
      </c>
      <c r="B6806" s="320" t="s">
        <v>8321</v>
      </c>
      <c r="C6806" s="321">
        <v>68011</v>
      </c>
    </row>
    <row r="6807" spans="1:3" x14ac:dyDescent="0.25">
      <c r="A6807" s="321">
        <v>68012</v>
      </c>
      <c r="B6807" s="320" t="s">
        <v>8322</v>
      </c>
      <c r="C6807" s="321">
        <v>68012</v>
      </c>
    </row>
    <row r="6808" spans="1:3" x14ac:dyDescent="0.25">
      <c r="A6808" s="321">
        <v>68013</v>
      </c>
      <c r="B6808" s="320" t="s">
        <v>8323</v>
      </c>
      <c r="C6808" s="321">
        <v>68013</v>
      </c>
    </row>
    <row r="6809" spans="1:3" x14ac:dyDescent="0.25">
      <c r="A6809" s="321">
        <v>68014</v>
      </c>
      <c r="B6809" s="320" t="s">
        <v>8324</v>
      </c>
      <c r="C6809" s="321">
        <v>68014</v>
      </c>
    </row>
    <row r="6810" spans="1:3" x14ac:dyDescent="0.25">
      <c r="A6810" s="321">
        <v>68019</v>
      </c>
      <c r="B6810" s="320" t="s">
        <v>8325</v>
      </c>
      <c r="C6810" s="321">
        <v>68019</v>
      </c>
    </row>
    <row r="6811" spans="1:3" x14ac:dyDescent="0.25">
      <c r="A6811" s="321">
        <v>68021</v>
      </c>
      <c r="B6811" s="320" t="s">
        <v>8326</v>
      </c>
      <c r="C6811" s="321">
        <v>68021</v>
      </c>
    </row>
    <row r="6812" spans="1:3" x14ac:dyDescent="0.25">
      <c r="A6812" s="321">
        <v>68022</v>
      </c>
      <c r="B6812" s="320" t="s">
        <v>8327</v>
      </c>
      <c r="C6812" s="321">
        <v>68022</v>
      </c>
    </row>
    <row r="6813" spans="1:3" x14ac:dyDescent="0.25">
      <c r="A6813" s="321">
        <v>68030</v>
      </c>
      <c r="B6813" s="320" t="s">
        <v>8328</v>
      </c>
      <c r="C6813" s="321">
        <v>68030</v>
      </c>
    </row>
    <row r="6814" spans="1:3" ht="22.5" x14ac:dyDescent="0.25">
      <c r="A6814" s="321">
        <v>69111</v>
      </c>
      <c r="B6814" s="320" t="s">
        <v>8329</v>
      </c>
      <c r="C6814" s="321">
        <v>69111</v>
      </c>
    </row>
    <row r="6815" spans="1:3" ht="22.5" x14ac:dyDescent="0.25">
      <c r="A6815" s="321">
        <v>69112</v>
      </c>
      <c r="B6815" s="320" t="s">
        <v>8330</v>
      </c>
      <c r="C6815" s="321">
        <v>69112</v>
      </c>
    </row>
    <row r="6816" spans="1:3" ht="22.5" x14ac:dyDescent="0.25">
      <c r="A6816" s="321">
        <v>69113</v>
      </c>
      <c r="B6816" s="320" t="s">
        <v>8331</v>
      </c>
      <c r="C6816" s="321">
        <v>69113</v>
      </c>
    </row>
    <row r="6817" spans="1:3" ht="22.5" x14ac:dyDescent="0.25">
      <c r="A6817" s="321">
        <v>69120</v>
      </c>
      <c r="B6817" s="320" t="s">
        <v>8332</v>
      </c>
      <c r="C6817" s="321">
        <v>69120</v>
      </c>
    </row>
    <row r="6818" spans="1:3" ht="22.5" x14ac:dyDescent="0.25">
      <c r="A6818" s="321">
        <v>69210</v>
      </c>
      <c r="B6818" s="320" t="s">
        <v>8333</v>
      </c>
      <c r="C6818" s="321">
        <v>69210</v>
      </c>
    </row>
    <row r="6819" spans="1:3" ht="33.75" x14ac:dyDescent="0.25">
      <c r="A6819" s="321">
        <v>69220</v>
      </c>
      <c r="B6819" s="320" t="s">
        <v>8334</v>
      </c>
      <c r="C6819" s="321">
        <v>69220</v>
      </c>
    </row>
    <row r="6820" spans="1:3" ht="22.5" x14ac:dyDescent="0.25">
      <c r="A6820" s="321">
        <v>69230</v>
      </c>
      <c r="B6820" s="320" t="s">
        <v>8335</v>
      </c>
      <c r="C6820" s="321">
        <v>69230</v>
      </c>
    </row>
    <row r="6821" spans="1:3" x14ac:dyDescent="0.25">
      <c r="A6821" s="321">
        <v>71110</v>
      </c>
      <c r="B6821" s="320" t="s">
        <v>8336</v>
      </c>
      <c r="C6821" s="321">
        <v>71110</v>
      </c>
    </row>
    <row r="6822" spans="1:3" x14ac:dyDescent="0.25">
      <c r="A6822" s="321">
        <v>71121</v>
      </c>
      <c r="B6822" s="320" t="s">
        <v>8337</v>
      </c>
      <c r="C6822" s="321">
        <v>71121</v>
      </c>
    </row>
    <row r="6823" spans="1:3" x14ac:dyDescent="0.25">
      <c r="A6823" s="321">
        <v>71122</v>
      </c>
      <c r="B6823" s="320" t="s">
        <v>8338</v>
      </c>
      <c r="C6823" s="321">
        <v>71122</v>
      </c>
    </row>
    <row r="6824" spans="1:3" x14ac:dyDescent="0.25">
      <c r="A6824" s="321">
        <v>71123</v>
      </c>
      <c r="B6824" s="320" t="s">
        <v>8339</v>
      </c>
      <c r="C6824" s="321">
        <v>71123</v>
      </c>
    </row>
    <row r="6825" spans="1:3" ht="22.5" x14ac:dyDescent="0.25">
      <c r="A6825" s="321">
        <v>71124</v>
      </c>
      <c r="B6825" s="320" t="s">
        <v>8340</v>
      </c>
      <c r="C6825" s="321">
        <v>71124</v>
      </c>
    </row>
    <row r="6826" spans="1:3" x14ac:dyDescent="0.25">
      <c r="A6826" s="321">
        <v>71129</v>
      </c>
      <c r="B6826" s="320" t="s">
        <v>8341</v>
      </c>
      <c r="C6826" s="321">
        <v>71129</v>
      </c>
    </row>
    <row r="6827" spans="1:3" x14ac:dyDescent="0.25">
      <c r="A6827" s="321">
        <v>71131</v>
      </c>
      <c r="B6827" s="320" t="s">
        <v>8342</v>
      </c>
      <c r="C6827" s="321">
        <v>71131</v>
      </c>
    </row>
    <row r="6828" spans="1:3" x14ac:dyDescent="0.25">
      <c r="A6828" s="321">
        <v>71132</v>
      </c>
      <c r="B6828" s="320" t="s">
        <v>8343</v>
      </c>
      <c r="C6828" s="321">
        <v>71132</v>
      </c>
    </row>
    <row r="6829" spans="1:3" x14ac:dyDescent="0.25">
      <c r="A6829" s="321">
        <v>71133</v>
      </c>
      <c r="B6829" s="320" t="s">
        <v>8344</v>
      </c>
      <c r="C6829" s="321">
        <v>71133</v>
      </c>
    </row>
    <row r="6830" spans="1:3" ht="22.5" x14ac:dyDescent="0.25">
      <c r="A6830" s="321">
        <v>71134</v>
      </c>
      <c r="B6830" s="320" t="s">
        <v>8345</v>
      </c>
      <c r="C6830" s="321">
        <v>71134</v>
      </c>
    </row>
    <row r="6831" spans="1:3" x14ac:dyDescent="0.25">
      <c r="A6831" s="321">
        <v>71135</v>
      </c>
      <c r="B6831" s="320" t="s">
        <v>8346</v>
      </c>
      <c r="C6831" s="321">
        <v>71135</v>
      </c>
    </row>
    <row r="6832" spans="1:3" x14ac:dyDescent="0.25">
      <c r="A6832" s="321">
        <v>71136</v>
      </c>
      <c r="B6832" s="320" t="s">
        <v>8347</v>
      </c>
      <c r="C6832" s="321">
        <v>71136</v>
      </c>
    </row>
    <row r="6833" spans="1:3" x14ac:dyDescent="0.25">
      <c r="A6833" s="321">
        <v>71137</v>
      </c>
      <c r="B6833" s="320" t="s">
        <v>8348</v>
      </c>
      <c r="C6833" s="321">
        <v>71137</v>
      </c>
    </row>
    <row r="6834" spans="1:3" ht="22.5" x14ac:dyDescent="0.25">
      <c r="A6834" s="321">
        <v>71138</v>
      </c>
      <c r="B6834" s="320" t="s">
        <v>8349</v>
      </c>
      <c r="C6834" s="321">
        <v>71138</v>
      </c>
    </row>
    <row r="6835" spans="1:3" x14ac:dyDescent="0.25">
      <c r="A6835" s="321">
        <v>71139</v>
      </c>
      <c r="B6835" s="320" t="s">
        <v>8350</v>
      </c>
      <c r="C6835" s="321">
        <v>71139</v>
      </c>
    </row>
    <row r="6836" spans="1:3" x14ac:dyDescent="0.25">
      <c r="A6836" s="321">
        <v>71141</v>
      </c>
      <c r="B6836" s="320" t="s">
        <v>8351</v>
      </c>
      <c r="C6836" s="321">
        <v>71141</v>
      </c>
    </row>
    <row r="6837" spans="1:3" x14ac:dyDescent="0.25">
      <c r="A6837" s="321">
        <v>71142</v>
      </c>
      <c r="B6837" s="320" t="s">
        <v>8352</v>
      </c>
      <c r="C6837" s="321">
        <v>71142</v>
      </c>
    </row>
    <row r="6838" spans="1:3" x14ac:dyDescent="0.25">
      <c r="A6838" s="321">
        <v>71149</v>
      </c>
      <c r="B6838" s="320" t="s">
        <v>8353</v>
      </c>
      <c r="C6838" s="321">
        <v>71149</v>
      </c>
    </row>
    <row r="6839" spans="1:3" x14ac:dyDescent="0.25">
      <c r="A6839" s="321">
        <v>71191</v>
      </c>
      <c r="B6839" s="320" t="s">
        <v>8354</v>
      </c>
      <c r="C6839" s="321">
        <v>71191</v>
      </c>
    </row>
    <row r="6840" spans="1:3" x14ac:dyDescent="0.25">
      <c r="A6840" s="321">
        <v>71192</v>
      </c>
      <c r="B6840" s="320" t="s">
        <v>8355</v>
      </c>
      <c r="C6840" s="321">
        <v>71192</v>
      </c>
    </row>
    <row r="6841" spans="1:3" x14ac:dyDescent="0.25">
      <c r="A6841" s="321">
        <v>71193</v>
      </c>
      <c r="B6841" s="320" t="s">
        <v>8356</v>
      </c>
      <c r="C6841" s="321">
        <v>71193</v>
      </c>
    </row>
    <row r="6842" spans="1:3" ht="22.5" x14ac:dyDescent="0.25">
      <c r="A6842" s="321">
        <v>71199</v>
      </c>
      <c r="B6842" s="320" t="s">
        <v>8357</v>
      </c>
      <c r="C6842" s="321">
        <v>71199</v>
      </c>
    </row>
    <row r="6843" spans="1:3" x14ac:dyDescent="0.25">
      <c r="A6843" s="321">
        <v>71201</v>
      </c>
      <c r="B6843" s="320" t="s">
        <v>8358</v>
      </c>
      <c r="C6843" s="321">
        <v>71201</v>
      </c>
    </row>
    <row r="6844" spans="1:3" x14ac:dyDescent="0.25">
      <c r="A6844" s="321">
        <v>71202</v>
      </c>
      <c r="B6844" s="320" t="s">
        <v>8359</v>
      </c>
      <c r="C6844" s="321">
        <v>71202</v>
      </c>
    </row>
    <row r="6845" spans="1:3" x14ac:dyDescent="0.25">
      <c r="A6845" s="321">
        <v>71209</v>
      </c>
      <c r="B6845" s="320" t="s">
        <v>8360</v>
      </c>
      <c r="C6845" s="321">
        <v>71209</v>
      </c>
    </row>
    <row r="6846" spans="1:3" x14ac:dyDescent="0.25">
      <c r="A6846" s="321">
        <v>71311</v>
      </c>
      <c r="B6846" s="320" t="s">
        <v>8361</v>
      </c>
      <c r="C6846" s="321">
        <v>71311</v>
      </c>
    </row>
    <row r="6847" spans="1:3" ht="22.5" x14ac:dyDescent="0.25">
      <c r="A6847" s="321">
        <v>71321</v>
      </c>
      <c r="B6847" s="320" t="s">
        <v>8362</v>
      </c>
      <c r="C6847" s="321">
        <v>71321</v>
      </c>
    </row>
    <row r="6848" spans="1:3" ht="22.5" x14ac:dyDescent="0.25">
      <c r="A6848" s="321">
        <v>71322</v>
      </c>
      <c r="B6848" s="320" t="s">
        <v>8363</v>
      </c>
      <c r="C6848" s="321">
        <v>71322</v>
      </c>
    </row>
    <row r="6849" spans="1:3" x14ac:dyDescent="0.25">
      <c r="A6849" s="321">
        <v>71331</v>
      </c>
      <c r="B6849" s="320" t="s">
        <v>8364</v>
      </c>
      <c r="C6849" s="321">
        <v>71331</v>
      </c>
    </row>
    <row r="6850" spans="1:3" x14ac:dyDescent="0.25">
      <c r="A6850" s="321">
        <v>71332</v>
      </c>
      <c r="B6850" s="320" t="s">
        <v>8365</v>
      </c>
      <c r="C6850" s="321">
        <v>71332</v>
      </c>
    </row>
    <row r="6851" spans="1:3" x14ac:dyDescent="0.25">
      <c r="A6851" s="321">
        <v>71333</v>
      </c>
      <c r="B6851" s="320" t="s">
        <v>8366</v>
      </c>
      <c r="C6851" s="321">
        <v>71333</v>
      </c>
    </row>
    <row r="6852" spans="1:3" x14ac:dyDescent="0.25">
      <c r="A6852" s="321">
        <v>71341</v>
      </c>
      <c r="B6852" s="320" t="s">
        <v>8367</v>
      </c>
      <c r="C6852" s="321">
        <v>71341</v>
      </c>
    </row>
    <row r="6853" spans="1:3" x14ac:dyDescent="0.25">
      <c r="A6853" s="321">
        <v>71342</v>
      </c>
      <c r="B6853" s="320" t="s">
        <v>8368</v>
      </c>
      <c r="C6853" s="321">
        <v>71342</v>
      </c>
    </row>
    <row r="6854" spans="1:3" x14ac:dyDescent="0.25">
      <c r="A6854" s="321">
        <v>71343</v>
      </c>
      <c r="B6854" s="320" t="s">
        <v>8369</v>
      </c>
      <c r="C6854" s="321">
        <v>71343</v>
      </c>
    </row>
    <row r="6855" spans="1:3" x14ac:dyDescent="0.25">
      <c r="A6855" s="321">
        <v>71344</v>
      </c>
      <c r="B6855" s="320" t="s">
        <v>8370</v>
      </c>
      <c r="C6855" s="321">
        <v>71344</v>
      </c>
    </row>
    <row r="6856" spans="1:3" x14ac:dyDescent="0.25">
      <c r="A6856" s="321">
        <v>71345</v>
      </c>
      <c r="B6856" s="320" t="s">
        <v>8371</v>
      </c>
      <c r="C6856" s="321">
        <v>71345</v>
      </c>
    </row>
    <row r="6857" spans="1:3" x14ac:dyDescent="0.25">
      <c r="A6857" s="321">
        <v>71346</v>
      </c>
      <c r="B6857" s="320" t="s">
        <v>8372</v>
      </c>
      <c r="C6857" s="321">
        <v>71346</v>
      </c>
    </row>
    <row r="6858" spans="1:3" ht="22.5" x14ac:dyDescent="0.25">
      <c r="A6858" s="321">
        <v>71347</v>
      </c>
      <c r="B6858" s="320" t="s">
        <v>8373</v>
      </c>
      <c r="C6858" s="321">
        <v>71347</v>
      </c>
    </row>
    <row r="6859" spans="1:3" x14ac:dyDescent="0.25">
      <c r="A6859" s="321">
        <v>71349</v>
      </c>
      <c r="B6859" s="320" t="s">
        <v>8374</v>
      </c>
      <c r="C6859" s="321">
        <v>71349</v>
      </c>
    </row>
    <row r="6860" spans="1:3" x14ac:dyDescent="0.25">
      <c r="A6860" s="321">
        <v>71351</v>
      </c>
      <c r="B6860" s="320" t="s">
        <v>8375</v>
      </c>
      <c r="C6860" s="321">
        <v>71351</v>
      </c>
    </row>
    <row r="6861" spans="1:3" ht="22.5" x14ac:dyDescent="0.25">
      <c r="A6861" s="321">
        <v>71352</v>
      </c>
      <c r="B6861" s="320" t="s">
        <v>8376</v>
      </c>
      <c r="C6861" s="321">
        <v>71352</v>
      </c>
    </row>
    <row r="6862" spans="1:3" x14ac:dyDescent="0.25">
      <c r="A6862" s="321">
        <v>71353</v>
      </c>
      <c r="B6862" s="320" t="s">
        <v>8377</v>
      </c>
      <c r="C6862" s="321">
        <v>71353</v>
      </c>
    </row>
    <row r="6863" spans="1:3" ht="22.5" x14ac:dyDescent="0.25">
      <c r="A6863" s="321">
        <v>71354</v>
      </c>
      <c r="B6863" s="320" t="s">
        <v>8378</v>
      </c>
      <c r="C6863" s="321">
        <v>71354</v>
      </c>
    </row>
    <row r="6864" spans="1:3" x14ac:dyDescent="0.25">
      <c r="A6864" s="321">
        <v>71355</v>
      </c>
      <c r="B6864" s="320" t="s">
        <v>8379</v>
      </c>
      <c r="C6864" s="321">
        <v>71355</v>
      </c>
    </row>
    <row r="6865" spans="1:3" x14ac:dyDescent="0.25">
      <c r="A6865" s="321">
        <v>71356</v>
      </c>
      <c r="B6865" s="320" t="s">
        <v>8380</v>
      </c>
      <c r="C6865" s="321">
        <v>71356</v>
      </c>
    </row>
    <row r="6866" spans="1:3" x14ac:dyDescent="0.25">
      <c r="A6866" s="321">
        <v>71357</v>
      </c>
      <c r="B6866" s="320" t="s">
        <v>8381</v>
      </c>
      <c r="C6866" s="321">
        <v>71357</v>
      </c>
    </row>
    <row r="6867" spans="1:3" x14ac:dyDescent="0.25">
      <c r="A6867" s="321">
        <v>71358</v>
      </c>
      <c r="B6867" s="320" t="s">
        <v>8382</v>
      </c>
      <c r="C6867" s="321">
        <v>71358</v>
      </c>
    </row>
    <row r="6868" spans="1:3" ht="22.5" x14ac:dyDescent="0.25">
      <c r="A6868" s="321">
        <v>71359</v>
      </c>
      <c r="B6868" s="320" t="s">
        <v>8383</v>
      </c>
      <c r="C6868" s="321">
        <v>71359</v>
      </c>
    </row>
    <row r="6869" spans="1:3" x14ac:dyDescent="0.25">
      <c r="A6869" s="321">
        <v>71410</v>
      </c>
      <c r="B6869" s="320" t="s">
        <v>8384</v>
      </c>
      <c r="C6869" s="321">
        <v>71410</v>
      </c>
    </row>
    <row r="6870" spans="1:3" x14ac:dyDescent="0.25">
      <c r="A6870" s="321">
        <v>71420</v>
      </c>
      <c r="B6870" s="320" t="s">
        <v>8385</v>
      </c>
      <c r="C6870" s="321">
        <v>71420</v>
      </c>
    </row>
    <row r="6871" spans="1:3" x14ac:dyDescent="0.25">
      <c r="A6871" s="321">
        <v>71431</v>
      </c>
      <c r="B6871" s="320" t="s">
        <v>8386</v>
      </c>
      <c r="C6871" s="321">
        <v>71431</v>
      </c>
    </row>
    <row r="6872" spans="1:3" ht="22.5" x14ac:dyDescent="0.25">
      <c r="A6872" s="321">
        <v>71432</v>
      </c>
      <c r="B6872" s="320" t="s">
        <v>8387</v>
      </c>
      <c r="C6872" s="321">
        <v>71432</v>
      </c>
    </row>
    <row r="6873" spans="1:3" x14ac:dyDescent="0.25">
      <c r="A6873" s="321">
        <v>71433</v>
      </c>
      <c r="B6873" s="320" t="s">
        <v>8388</v>
      </c>
      <c r="C6873" s="321">
        <v>71433</v>
      </c>
    </row>
    <row r="6874" spans="1:3" x14ac:dyDescent="0.25">
      <c r="A6874" s="321">
        <v>71434</v>
      </c>
      <c r="B6874" s="320" t="s">
        <v>8389</v>
      </c>
      <c r="C6874" s="321">
        <v>71434</v>
      </c>
    </row>
    <row r="6875" spans="1:3" x14ac:dyDescent="0.25">
      <c r="A6875" s="321">
        <v>71435</v>
      </c>
      <c r="B6875" s="320" t="s">
        <v>8390</v>
      </c>
      <c r="C6875" s="321">
        <v>71435</v>
      </c>
    </row>
    <row r="6876" spans="1:3" x14ac:dyDescent="0.25">
      <c r="A6876" s="321">
        <v>71436</v>
      </c>
      <c r="B6876" s="320" t="s">
        <v>8391</v>
      </c>
      <c r="C6876" s="321">
        <v>71436</v>
      </c>
    </row>
    <row r="6877" spans="1:3" x14ac:dyDescent="0.25">
      <c r="A6877" s="321">
        <v>71439</v>
      </c>
      <c r="B6877" s="320" t="s">
        <v>8392</v>
      </c>
      <c r="C6877" s="321">
        <v>71439</v>
      </c>
    </row>
    <row r="6878" spans="1:3" x14ac:dyDescent="0.25">
      <c r="A6878" s="321">
        <v>71511</v>
      </c>
      <c r="B6878" s="320" t="s">
        <v>8393</v>
      </c>
      <c r="C6878" s="321">
        <v>71511</v>
      </c>
    </row>
    <row r="6879" spans="1:3" ht="22.5" x14ac:dyDescent="0.25">
      <c r="A6879" s="321">
        <v>71512</v>
      </c>
      <c r="B6879" s="320" t="s">
        <v>8394</v>
      </c>
      <c r="C6879" s="321">
        <v>71512</v>
      </c>
    </row>
    <row r="6880" spans="1:3" ht="22.5" x14ac:dyDescent="0.25">
      <c r="A6880" s="321">
        <v>71519</v>
      </c>
      <c r="B6880" s="320" t="s">
        <v>8395</v>
      </c>
      <c r="C6880" s="321">
        <v>71519</v>
      </c>
    </row>
    <row r="6881" spans="1:3" x14ac:dyDescent="0.25">
      <c r="A6881" s="321">
        <v>71521</v>
      </c>
      <c r="B6881" s="320" t="s">
        <v>8396</v>
      </c>
      <c r="C6881" s="321">
        <v>71521</v>
      </c>
    </row>
    <row r="6882" spans="1:3" ht="22.5" x14ac:dyDescent="0.25">
      <c r="A6882" s="321">
        <v>71522</v>
      </c>
      <c r="B6882" s="320" t="s">
        <v>8397</v>
      </c>
      <c r="C6882" s="321">
        <v>71522</v>
      </c>
    </row>
    <row r="6883" spans="1:3" ht="22.5" x14ac:dyDescent="0.25">
      <c r="A6883" s="321">
        <v>71523</v>
      </c>
      <c r="B6883" s="320" t="s">
        <v>8398</v>
      </c>
      <c r="C6883" s="321">
        <v>71523</v>
      </c>
    </row>
    <row r="6884" spans="1:3" ht="22.5" x14ac:dyDescent="0.25">
      <c r="A6884" s="321">
        <v>71530</v>
      </c>
      <c r="B6884" s="320" t="s">
        <v>8399</v>
      </c>
      <c r="C6884" s="321">
        <v>71530</v>
      </c>
    </row>
    <row r="6885" spans="1:3" x14ac:dyDescent="0.25">
      <c r="A6885" s="321">
        <v>71541</v>
      </c>
      <c r="B6885" s="320" t="s">
        <v>8400</v>
      </c>
      <c r="C6885" s="321">
        <v>71541</v>
      </c>
    </row>
    <row r="6886" spans="1:3" x14ac:dyDescent="0.25">
      <c r="A6886" s="321">
        <v>71542</v>
      </c>
      <c r="B6886" s="320" t="s">
        <v>8401</v>
      </c>
      <c r="C6886" s="321">
        <v>71542</v>
      </c>
    </row>
    <row r="6887" spans="1:3" x14ac:dyDescent="0.25">
      <c r="A6887" s="321">
        <v>71551</v>
      </c>
      <c r="B6887" s="320" t="s">
        <v>8402</v>
      </c>
      <c r="C6887" s="321">
        <v>71551</v>
      </c>
    </row>
    <row r="6888" spans="1:3" x14ac:dyDescent="0.25">
      <c r="A6888" s="321">
        <v>71552</v>
      </c>
      <c r="B6888" s="320" t="s">
        <v>8403</v>
      </c>
      <c r="C6888" s="321">
        <v>71552</v>
      </c>
    </row>
    <row r="6889" spans="1:3" ht="22.5" x14ac:dyDescent="0.25">
      <c r="A6889" s="321">
        <v>71559</v>
      </c>
      <c r="B6889" s="320" t="s">
        <v>8404</v>
      </c>
      <c r="C6889" s="321">
        <v>71559</v>
      </c>
    </row>
    <row r="6890" spans="1:3" x14ac:dyDescent="0.25">
      <c r="A6890" s="321">
        <v>71591</v>
      </c>
      <c r="B6890" s="320" t="s">
        <v>8405</v>
      </c>
      <c r="C6890" s="321">
        <v>71591</v>
      </c>
    </row>
    <row r="6891" spans="1:3" ht="22.5" x14ac:dyDescent="0.25">
      <c r="A6891" s="321">
        <v>71592</v>
      </c>
      <c r="B6891" s="320" t="s">
        <v>8406</v>
      </c>
      <c r="C6891" s="321">
        <v>71592</v>
      </c>
    </row>
    <row r="6892" spans="1:3" ht="22.5" x14ac:dyDescent="0.25">
      <c r="A6892" s="321">
        <v>71593</v>
      </c>
      <c r="B6892" s="320" t="s">
        <v>8407</v>
      </c>
      <c r="C6892" s="321">
        <v>71593</v>
      </c>
    </row>
    <row r="6893" spans="1:3" ht="22.5" x14ac:dyDescent="0.25">
      <c r="A6893" s="321">
        <v>71594</v>
      </c>
      <c r="B6893" s="320" t="s">
        <v>8408</v>
      </c>
      <c r="C6893" s="321">
        <v>71594</v>
      </c>
    </row>
    <row r="6894" spans="1:3" ht="22.5" x14ac:dyDescent="0.25">
      <c r="A6894" s="321">
        <v>71599</v>
      </c>
      <c r="B6894" s="320" t="s">
        <v>8409</v>
      </c>
      <c r="C6894" s="321">
        <v>71599</v>
      </c>
    </row>
    <row r="6895" spans="1:3" x14ac:dyDescent="0.25">
      <c r="A6895" s="321">
        <v>71610</v>
      </c>
      <c r="B6895" s="320" t="s">
        <v>8410</v>
      </c>
      <c r="C6895" s="321">
        <v>71610</v>
      </c>
    </row>
    <row r="6896" spans="1:3" x14ac:dyDescent="0.25">
      <c r="A6896" s="321">
        <v>71620</v>
      </c>
      <c r="B6896" s="320" t="s">
        <v>8411</v>
      </c>
      <c r="C6896" s="321">
        <v>71620</v>
      </c>
    </row>
    <row r="6897" spans="1:3" x14ac:dyDescent="0.25">
      <c r="A6897" s="321">
        <v>71630</v>
      </c>
      <c r="B6897" s="320" t="s">
        <v>8412</v>
      </c>
      <c r="C6897" s="321">
        <v>71630</v>
      </c>
    </row>
    <row r="6898" spans="1:3" ht="22.5" x14ac:dyDescent="0.25">
      <c r="A6898" s="321">
        <v>71640</v>
      </c>
      <c r="B6898" s="320" t="s">
        <v>8413</v>
      </c>
      <c r="C6898" s="321">
        <v>71640</v>
      </c>
    </row>
    <row r="6899" spans="1:3" ht="22.5" x14ac:dyDescent="0.25">
      <c r="A6899" s="321">
        <v>71690</v>
      </c>
      <c r="B6899" s="320" t="s">
        <v>8414</v>
      </c>
      <c r="C6899" s="321">
        <v>71690</v>
      </c>
    </row>
    <row r="6900" spans="1:3" ht="22.5" x14ac:dyDescent="0.25">
      <c r="A6900" s="321">
        <v>71701</v>
      </c>
      <c r="B6900" s="320" t="s">
        <v>8415</v>
      </c>
      <c r="C6900" s="321">
        <v>71701</v>
      </c>
    </row>
    <row r="6901" spans="1:3" ht="33.75" x14ac:dyDescent="0.25">
      <c r="A6901" s="321">
        <v>71702</v>
      </c>
      <c r="B6901" s="320" t="s">
        <v>8416</v>
      </c>
      <c r="C6901" s="321">
        <v>71702</v>
      </c>
    </row>
    <row r="6902" spans="1:3" ht="33.75" x14ac:dyDescent="0.25">
      <c r="A6902" s="321">
        <v>72111</v>
      </c>
      <c r="B6902" s="320" t="s">
        <v>8417</v>
      </c>
      <c r="C6902" s="321">
        <v>72111</v>
      </c>
    </row>
    <row r="6903" spans="1:3" ht="45" x14ac:dyDescent="0.25">
      <c r="A6903" s="321">
        <v>72112</v>
      </c>
      <c r="B6903" s="320" t="s">
        <v>8418</v>
      </c>
      <c r="C6903" s="321">
        <v>72112</v>
      </c>
    </row>
    <row r="6904" spans="1:3" ht="22.5" x14ac:dyDescent="0.25">
      <c r="A6904" s="321">
        <v>72121</v>
      </c>
      <c r="B6904" s="320" t="s">
        <v>8419</v>
      </c>
      <c r="C6904" s="321">
        <v>72121</v>
      </c>
    </row>
    <row r="6905" spans="1:3" ht="22.5" x14ac:dyDescent="0.25">
      <c r="A6905" s="321">
        <v>72122</v>
      </c>
      <c r="B6905" s="320" t="s">
        <v>8420</v>
      </c>
      <c r="C6905" s="321">
        <v>72122</v>
      </c>
    </row>
    <row r="6906" spans="1:3" ht="22.5" x14ac:dyDescent="0.25">
      <c r="A6906" s="321">
        <v>72123</v>
      </c>
      <c r="B6906" s="320" t="s">
        <v>8421</v>
      </c>
      <c r="C6906" s="321">
        <v>72123</v>
      </c>
    </row>
    <row r="6907" spans="1:3" ht="22.5" x14ac:dyDescent="0.25">
      <c r="A6907" s="321">
        <v>72130</v>
      </c>
      <c r="B6907" s="320" t="s">
        <v>8422</v>
      </c>
      <c r="C6907" s="321">
        <v>72130</v>
      </c>
    </row>
    <row r="6908" spans="1:3" ht="33.75" x14ac:dyDescent="0.25">
      <c r="A6908" s="321">
        <v>72211</v>
      </c>
      <c r="B6908" s="320" t="s">
        <v>8423</v>
      </c>
      <c r="C6908" s="321">
        <v>72211</v>
      </c>
    </row>
    <row r="6909" spans="1:3" ht="33.75" x14ac:dyDescent="0.25">
      <c r="A6909" s="321">
        <v>72212</v>
      </c>
      <c r="B6909" s="320" t="s">
        <v>8424</v>
      </c>
      <c r="C6909" s="321">
        <v>72212</v>
      </c>
    </row>
    <row r="6910" spans="1:3" ht="22.5" x14ac:dyDescent="0.25">
      <c r="A6910" s="321">
        <v>72213</v>
      </c>
      <c r="B6910" s="320" t="s">
        <v>8425</v>
      </c>
      <c r="C6910" s="321">
        <v>72213</v>
      </c>
    </row>
    <row r="6911" spans="1:3" ht="33.75" x14ac:dyDescent="0.25">
      <c r="A6911" s="321">
        <v>72221</v>
      </c>
      <c r="B6911" s="320" t="s">
        <v>8426</v>
      </c>
      <c r="C6911" s="321">
        <v>72221</v>
      </c>
    </row>
    <row r="6912" spans="1:3" ht="33.75" x14ac:dyDescent="0.25">
      <c r="A6912" s="321">
        <v>72222</v>
      </c>
      <c r="B6912" s="320" t="s">
        <v>8427</v>
      </c>
      <c r="C6912" s="321">
        <v>72222</v>
      </c>
    </row>
    <row r="6913" spans="1:3" ht="22.5" x14ac:dyDescent="0.25">
      <c r="A6913" s="321">
        <v>72223</v>
      </c>
      <c r="B6913" s="320" t="s">
        <v>8428</v>
      </c>
      <c r="C6913" s="321">
        <v>72223</v>
      </c>
    </row>
    <row r="6914" spans="1:3" ht="22.5" x14ac:dyDescent="0.25">
      <c r="A6914" s="321">
        <v>72230</v>
      </c>
      <c r="B6914" s="320" t="s">
        <v>8429</v>
      </c>
      <c r="C6914" s="321">
        <v>72230</v>
      </c>
    </row>
    <row r="6915" spans="1:3" ht="22.5" x14ac:dyDescent="0.25">
      <c r="A6915" s="321">
        <v>72240</v>
      </c>
      <c r="B6915" s="320" t="s">
        <v>8430</v>
      </c>
      <c r="C6915" s="321">
        <v>72240</v>
      </c>
    </row>
    <row r="6916" spans="1:3" ht="22.5" x14ac:dyDescent="0.25">
      <c r="A6916" s="321">
        <v>72251</v>
      </c>
      <c r="B6916" s="320" t="s">
        <v>8431</v>
      </c>
      <c r="C6916" s="321">
        <v>72251</v>
      </c>
    </row>
    <row r="6917" spans="1:3" ht="22.5" x14ac:dyDescent="0.25">
      <c r="A6917" s="321">
        <v>72252</v>
      </c>
      <c r="B6917" s="320" t="s">
        <v>8432</v>
      </c>
      <c r="C6917" s="321">
        <v>72252</v>
      </c>
    </row>
    <row r="6918" spans="1:3" ht="22.5" x14ac:dyDescent="0.25">
      <c r="A6918" s="321">
        <v>73111</v>
      </c>
      <c r="B6918" s="320" t="s">
        <v>8433</v>
      </c>
      <c r="C6918" s="321">
        <v>73111</v>
      </c>
    </row>
    <row r="6919" spans="1:3" ht="33.75" x14ac:dyDescent="0.25">
      <c r="A6919" s="321">
        <v>73112</v>
      </c>
      <c r="B6919" s="320" t="s">
        <v>8434</v>
      </c>
      <c r="C6919" s="321">
        <v>73112</v>
      </c>
    </row>
    <row r="6920" spans="1:3" ht="22.5" x14ac:dyDescent="0.25">
      <c r="A6920" s="321">
        <v>73113</v>
      </c>
      <c r="B6920" s="320" t="s">
        <v>8435</v>
      </c>
      <c r="C6920" s="321">
        <v>73113</v>
      </c>
    </row>
    <row r="6921" spans="1:3" ht="22.5" x14ac:dyDescent="0.25">
      <c r="A6921" s="321">
        <v>73114</v>
      </c>
      <c r="B6921" s="320" t="s">
        <v>8436</v>
      </c>
      <c r="C6921" s="321">
        <v>73114</v>
      </c>
    </row>
    <row r="6922" spans="1:3" ht="22.5" x14ac:dyDescent="0.25">
      <c r="A6922" s="321">
        <v>73115</v>
      </c>
      <c r="B6922" s="320" t="s">
        <v>8437</v>
      </c>
      <c r="C6922" s="321">
        <v>73115</v>
      </c>
    </row>
    <row r="6923" spans="1:3" ht="22.5" x14ac:dyDescent="0.25">
      <c r="A6923" s="321">
        <v>73116</v>
      </c>
      <c r="B6923" s="320" t="s">
        <v>8438</v>
      </c>
      <c r="C6923" s="321">
        <v>73116</v>
      </c>
    </row>
    <row r="6924" spans="1:3" x14ac:dyDescent="0.25">
      <c r="A6924" s="321">
        <v>73117</v>
      </c>
      <c r="B6924" s="320" t="s">
        <v>8439</v>
      </c>
      <c r="C6924" s="321">
        <v>73117</v>
      </c>
    </row>
    <row r="6925" spans="1:3" ht="22.5" x14ac:dyDescent="0.25">
      <c r="A6925" s="321">
        <v>73121</v>
      </c>
      <c r="B6925" s="320" t="s">
        <v>8440</v>
      </c>
      <c r="C6925" s="321">
        <v>73121</v>
      </c>
    </row>
    <row r="6926" spans="1:3" ht="22.5" x14ac:dyDescent="0.25">
      <c r="A6926" s="321">
        <v>73122</v>
      </c>
      <c r="B6926" s="320" t="s">
        <v>8441</v>
      </c>
      <c r="C6926" s="321">
        <v>73122</v>
      </c>
    </row>
    <row r="6927" spans="1:3" ht="33.75" x14ac:dyDescent="0.25">
      <c r="A6927" s="321">
        <v>73123</v>
      </c>
      <c r="B6927" s="320" t="s">
        <v>8442</v>
      </c>
      <c r="C6927" s="321">
        <v>73123</v>
      </c>
    </row>
    <row r="6928" spans="1:3" ht="22.5" x14ac:dyDescent="0.25">
      <c r="A6928" s="321">
        <v>73124</v>
      </c>
      <c r="B6928" s="320" t="s">
        <v>8443</v>
      </c>
      <c r="C6928" s="321">
        <v>73124</v>
      </c>
    </row>
    <row r="6929" spans="1:3" ht="22.5" x14ac:dyDescent="0.25">
      <c r="A6929" s="321">
        <v>73125</v>
      </c>
      <c r="B6929" s="320" t="s">
        <v>8444</v>
      </c>
      <c r="C6929" s="321">
        <v>73125</v>
      </c>
    </row>
    <row r="6930" spans="1:3" ht="22.5" x14ac:dyDescent="0.25">
      <c r="A6930" s="321">
        <v>73129</v>
      </c>
      <c r="B6930" s="320" t="s">
        <v>8445</v>
      </c>
      <c r="C6930" s="321">
        <v>73129</v>
      </c>
    </row>
    <row r="6931" spans="1:3" ht="33.75" x14ac:dyDescent="0.25">
      <c r="A6931" s="321">
        <v>73210</v>
      </c>
      <c r="B6931" s="320" t="s">
        <v>8446</v>
      </c>
      <c r="C6931" s="321">
        <v>73210</v>
      </c>
    </row>
    <row r="6932" spans="1:3" ht="22.5" x14ac:dyDescent="0.25">
      <c r="A6932" s="321">
        <v>73220</v>
      </c>
      <c r="B6932" s="320" t="s">
        <v>8447</v>
      </c>
      <c r="C6932" s="321">
        <v>73220</v>
      </c>
    </row>
    <row r="6933" spans="1:3" ht="22.5" x14ac:dyDescent="0.25">
      <c r="A6933" s="321">
        <v>73230</v>
      </c>
      <c r="B6933" s="320" t="s">
        <v>8448</v>
      </c>
      <c r="C6933" s="321">
        <v>73230</v>
      </c>
    </row>
    <row r="6934" spans="1:3" ht="22.5" x14ac:dyDescent="0.25">
      <c r="A6934" s="321">
        <v>73240</v>
      </c>
      <c r="B6934" s="320" t="s">
        <v>8449</v>
      </c>
      <c r="C6934" s="321">
        <v>73240</v>
      </c>
    </row>
    <row r="6935" spans="1:3" x14ac:dyDescent="0.25">
      <c r="A6935" s="321">
        <v>73250</v>
      </c>
      <c r="B6935" s="320" t="s">
        <v>8450</v>
      </c>
      <c r="C6935" s="321">
        <v>73250</v>
      </c>
    </row>
    <row r="6936" spans="1:3" ht="22.5" x14ac:dyDescent="0.25">
      <c r="A6936" s="321">
        <v>73260</v>
      </c>
      <c r="B6936" s="320" t="s">
        <v>8451</v>
      </c>
      <c r="C6936" s="321">
        <v>73260</v>
      </c>
    </row>
    <row r="6937" spans="1:3" ht="22.5" x14ac:dyDescent="0.25">
      <c r="A6937" s="321">
        <v>73270</v>
      </c>
      <c r="B6937" s="320" t="s">
        <v>8452</v>
      </c>
      <c r="C6937" s="321">
        <v>73270</v>
      </c>
    </row>
    <row r="6938" spans="1:3" ht="22.5" x14ac:dyDescent="0.25">
      <c r="A6938" s="321">
        <v>73290</v>
      </c>
      <c r="B6938" s="320" t="s">
        <v>8453</v>
      </c>
      <c r="C6938" s="321">
        <v>73290</v>
      </c>
    </row>
    <row r="6939" spans="1:3" x14ac:dyDescent="0.25">
      <c r="A6939" s="321">
        <v>73311</v>
      </c>
      <c r="B6939" s="320" t="s">
        <v>8454</v>
      </c>
      <c r="C6939" s="321">
        <v>73311</v>
      </c>
    </row>
    <row r="6940" spans="1:3" x14ac:dyDescent="0.25">
      <c r="A6940" s="321">
        <v>73312</v>
      </c>
      <c r="B6940" s="320" t="s">
        <v>8455</v>
      </c>
      <c r="C6940" s="321">
        <v>73312</v>
      </c>
    </row>
    <row r="6941" spans="1:3" ht="22.5" x14ac:dyDescent="0.25">
      <c r="A6941" s="321">
        <v>73320</v>
      </c>
      <c r="B6941" s="320" t="s">
        <v>8456</v>
      </c>
      <c r="C6941" s="321">
        <v>73320</v>
      </c>
    </row>
    <row r="6942" spans="1:3" ht="22.5" x14ac:dyDescent="0.25">
      <c r="A6942" s="321">
        <v>73330</v>
      </c>
      <c r="B6942" s="320" t="s">
        <v>8457</v>
      </c>
      <c r="C6942" s="321">
        <v>73330</v>
      </c>
    </row>
    <row r="6943" spans="1:3" x14ac:dyDescent="0.25">
      <c r="A6943" s="321">
        <v>73340</v>
      </c>
      <c r="B6943" s="320" t="s">
        <v>8458</v>
      </c>
      <c r="C6943" s="321">
        <v>73340</v>
      </c>
    </row>
    <row r="6944" spans="1:3" ht="22.5" x14ac:dyDescent="0.25">
      <c r="A6944" s="321">
        <v>73350</v>
      </c>
      <c r="B6944" s="320" t="s">
        <v>8459</v>
      </c>
      <c r="C6944" s="321">
        <v>73350</v>
      </c>
    </row>
    <row r="6945" spans="1:3" ht="22.5" x14ac:dyDescent="0.25">
      <c r="A6945" s="321">
        <v>73390</v>
      </c>
      <c r="B6945" s="320" t="s">
        <v>8460</v>
      </c>
      <c r="C6945" s="321">
        <v>73390</v>
      </c>
    </row>
    <row r="6946" spans="1:3" x14ac:dyDescent="0.25">
      <c r="A6946" s="321">
        <v>81111</v>
      </c>
      <c r="B6946" s="320" t="s">
        <v>8461</v>
      </c>
      <c r="C6946" s="321">
        <v>81111</v>
      </c>
    </row>
    <row r="6947" spans="1:3" x14ac:dyDescent="0.25">
      <c r="A6947" s="321">
        <v>81112</v>
      </c>
      <c r="B6947" s="320" t="s">
        <v>8462</v>
      </c>
      <c r="C6947" s="321">
        <v>81112</v>
      </c>
    </row>
    <row r="6948" spans="1:3" x14ac:dyDescent="0.25">
      <c r="A6948" s="321">
        <v>81113</v>
      </c>
      <c r="B6948" s="320" t="s">
        <v>8463</v>
      </c>
      <c r="C6948" s="321">
        <v>81113</v>
      </c>
    </row>
    <row r="6949" spans="1:3" ht="22.5" x14ac:dyDescent="0.25">
      <c r="A6949" s="321">
        <v>81114</v>
      </c>
      <c r="B6949" s="320" t="s">
        <v>8464</v>
      </c>
      <c r="C6949" s="321">
        <v>81114</v>
      </c>
    </row>
    <row r="6950" spans="1:3" ht="22.5" x14ac:dyDescent="0.25">
      <c r="A6950" s="321">
        <v>81115</v>
      </c>
      <c r="B6950" s="320" t="s">
        <v>8465</v>
      </c>
      <c r="C6950" s="321">
        <v>81115</v>
      </c>
    </row>
    <row r="6951" spans="1:3" ht="22.5" x14ac:dyDescent="0.25">
      <c r="A6951" s="321">
        <v>81116</v>
      </c>
      <c r="B6951" s="320" t="s">
        <v>8466</v>
      </c>
      <c r="C6951" s="321">
        <v>81116</v>
      </c>
    </row>
    <row r="6952" spans="1:3" ht="22.5" x14ac:dyDescent="0.25">
      <c r="A6952" s="321">
        <v>81119</v>
      </c>
      <c r="B6952" s="320" t="s">
        <v>8467</v>
      </c>
      <c r="C6952" s="321">
        <v>81119</v>
      </c>
    </row>
    <row r="6953" spans="1:3" x14ac:dyDescent="0.25">
      <c r="A6953" s="321">
        <v>81121</v>
      </c>
      <c r="B6953" s="320" t="s">
        <v>8468</v>
      </c>
      <c r="C6953" s="321">
        <v>81121</v>
      </c>
    </row>
    <row r="6954" spans="1:3" ht="22.5" x14ac:dyDescent="0.25">
      <c r="A6954" s="321">
        <v>81122</v>
      </c>
      <c r="B6954" s="320" t="s">
        <v>8469</v>
      </c>
      <c r="C6954" s="321">
        <v>81122</v>
      </c>
    </row>
    <row r="6955" spans="1:3" x14ac:dyDescent="0.25">
      <c r="A6955" s="321">
        <v>81123</v>
      </c>
      <c r="B6955" s="320" t="s">
        <v>8470</v>
      </c>
      <c r="C6955" s="321">
        <v>81123</v>
      </c>
    </row>
    <row r="6956" spans="1:3" ht="22.5" x14ac:dyDescent="0.25">
      <c r="A6956" s="321">
        <v>81124</v>
      </c>
      <c r="B6956" s="320" t="s">
        <v>8471</v>
      </c>
      <c r="C6956" s="321">
        <v>81124</v>
      </c>
    </row>
    <row r="6957" spans="1:3" ht="22.5" x14ac:dyDescent="0.25">
      <c r="A6957" s="321">
        <v>81125</v>
      </c>
      <c r="B6957" s="320" t="s">
        <v>8472</v>
      </c>
      <c r="C6957" s="321">
        <v>81125</v>
      </c>
    </row>
    <row r="6958" spans="1:3" ht="22.5" x14ac:dyDescent="0.25">
      <c r="A6958" s="321">
        <v>81126</v>
      </c>
      <c r="B6958" s="320" t="s">
        <v>8473</v>
      </c>
      <c r="C6958" s="321">
        <v>81126</v>
      </c>
    </row>
    <row r="6959" spans="1:3" ht="22.5" x14ac:dyDescent="0.25">
      <c r="A6959" s="321">
        <v>81129</v>
      </c>
      <c r="B6959" s="320" t="s">
        <v>8474</v>
      </c>
      <c r="C6959" s="321">
        <v>81129</v>
      </c>
    </row>
    <row r="6960" spans="1:3" x14ac:dyDescent="0.25">
      <c r="A6960" s="321">
        <v>81131</v>
      </c>
      <c r="B6960" s="320" t="s">
        <v>8475</v>
      </c>
      <c r="C6960" s="321">
        <v>81131</v>
      </c>
    </row>
    <row r="6961" spans="1:3" ht="22.5" x14ac:dyDescent="0.25">
      <c r="A6961" s="321">
        <v>81132</v>
      </c>
      <c r="B6961" s="320" t="s">
        <v>8476</v>
      </c>
      <c r="C6961" s="321">
        <v>81132</v>
      </c>
    </row>
    <row r="6962" spans="1:3" x14ac:dyDescent="0.25">
      <c r="A6962" s="321">
        <v>81133</v>
      </c>
      <c r="B6962" s="320" t="s">
        <v>8477</v>
      </c>
      <c r="C6962" s="321">
        <v>81133</v>
      </c>
    </row>
    <row r="6963" spans="1:3" ht="22.5" x14ac:dyDescent="0.25">
      <c r="A6963" s="321">
        <v>81134</v>
      </c>
      <c r="B6963" s="320" t="s">
        <v>8478</v>
      </c>
      <c r="C6963" s="321">
        <v>81134</v>
      </c>
    </row>
    <row r="6964" spans="1:3" ht="22.5" x14ac:dyDescent="0.25">
      <c r="A6964" s="321">
        <v>81135</v>
      </c>
      <c r="B6964" s="320" t="s">
        <v>8479</v>
      </c>
      <c r="C6964" s="321">
        <v>81135</v>
      </c>
    </row>
    <row r="6965" spans="1:3" ht="22.5" x14ac:dyDescent="0.25">
      <c r="A6965" s="321">
        <v>81136</v>
      </c>
      <c r="B6965" s="320" t="s">
        <v>8480</v>
      </c>
      <c r="C6965" s="321">
        <v>81136</v>
      </c>
    </row>
    <row r="6966" spans="1:3" ht="22.5" x14ac:dyDescent="0.25">
      <c r="A6966" s="321">
        <v>81139</v>
      </c>
      <c r="B6966" s="320" t="s">
        <v>8481</v>
      </c>
      <c r="C6966" s="321">
        <v>81139</v>
      </c>
    </row>
    <row r="6967" spans="1:3" x14ac:dyDescent="0.25">
      <c r="A6967" s="321">
        <v>81211</v>
      </c>
      <c r="B6967" s="320" t="s">
        <v>8482</v>
      </c>
      <c r="C6967" s="321">
        <v>81211</v>
      </c>
    </row>
    <row r="6968" spans="1:3" x14ac:dyDescent="0.25">
      <c r="A6968" s="321">
        <v>81212</v>
      </c>
      <c r="B6968" s="320" t="s">
        <v>8483</v>
      </c>
      <c r="C6968" s="321">
        <v>81212</v>
      </c>
    </row>
    <row r="6969" spans="1:3" x14ac:dyDescent="0.25">
      <c r="A6969" s="321">
        <v>81213</v>
      </c>
      <c r="B6969" s="320" t="s">
        <v>8484</v>
      </c>
      <c r="C6969" s="321">
        <v>81213</v>
      </c>
    </row>
    <row r="6970" spans="1:3" ht="22.5" x14ac:dyDescent="0.25">
      <c r="A6970" s="321">
        <v>81214</v>
      </c>
      <c r="B6970" s="320" t="s">
        <v>8485</v>
      </c>
      <c r="C6970" s="321">
        <v>81214</v>
      </c>
    </row>
    <row r="6971" spans="1:3" ht="22.5" x14ac:dyDescent="0.25">
      <c r="A6971" s="321">
        <v>81219</v>
      </c>
      <c r="B6971" s="320" t="s">
        <v>8486</v>
      </c>
      <c r="C6971" s="321">
        <v>81219</v>
      </c>
    </row>
    <row r="6972" spans="1:3" x14ac:dyDescent="0.25">
      <c r="A6972" s="321">
        <v>81221</v>
      </c>
      <c r="B6972" s="320" t="s">
        <v>8487</v>
      </c>
      <c r="C6972" s="321">
        <v>81221</v>
      </c>
    </row>
    <row r="6973" spans="1:3" x14ac:dyDescent="0.25">
      <c r="A6973" s="321">
        <v>81222</v>
      </c>
      <c r="B6973" s="320" t="s">
        <v>8488</v>
      </c>
      <c r="C6973" s="321">
        <v>81222</v>
      </c>
    </row>
    <row r="6974" spans="1:3" x14ac:dyDescent="0.25">
      <c r="A6974" s="321">
        <v>81223</v>
      </c>
      <c r="B6974" s="320" t="s">
        <v>8489</v>
      </c>
      <c r="C6974" s="321">
        <v>81223</v>
      </c>
    </row>
    <row r="6975" spans="1:3" ht="22.5" x14ac:dyDescent="0.25">
      <c r="A6975" s="321">
        <v>81224</v>
      </c>
      <c r="B6975" s="320" t="s">
        <v>8490</v>
      </c>
      <c r="C6975" s="321">
        <v>81224</v>
      </c>
    </row>
    <row r="6976" spans="1:3" ht="22.5" x14ac:dyDescent="0.25">
      <c r="A6976" s="321">
        <v>81229</v>
      </c>
      <c r="B6976" s="320" t="s">
        <v>8491</v>
      </c>
      <c r="C6976" s="321">
        <v>81229</v>
      </c>
    </row>
    <row r="6977" spans="1:3" x14ac:dyDescent="0.25">
      <c r="A6977" s="321">
        <v>81231</v>
      </c>
      <c r="B6977" s="320" t="s">
        <v>8492</v>
      </c>
      <c r="C6977" s="321">
        <v>81231</v>
      </c>
    </row>
    <row r="6978" spans="1:3" x14ac:dyDescent="0.25">
      <c r="A6978" s="321">
        <v>81232</v>
      </c>
      <c r="B6978" s="320" t="s">
        <v>8493</v>
      </c>
      <c r="C6978" s="321">
        <v>81232</v>
      </c>
    </row>
    <row r="6979" spans="1:3" x14ac:dyDescent="0.25">
      <c r="A6979" s="321">
        <v>81233</v>
      </c>
      <c r="B6979" s="320" t="s">
        <v>8494</v>
      </c>
      <c r="C6979" s="321">
        <v>81233</v>
      </c>
    </row>
    <row r="6980" spans="1:3" ht="22.5" x14ac:dyDescent="0.25">
      <c r="A6980" s="321">
        <v>81234</v>
      </c>
      <c r="B6980" s="320" t="s">
        <v>8495</v>
      </c>
      <c r="C6980" s="321">
        <v>81234</v>
      </c>
    </row>
    <row r="6981" spans="1:3" ht="22.5" x14ac:dyDescent="0.25">
      <c r="A6981" s="321">
        <v>81239</v>
      </c>
      <c r="B6981" s="320" t="s">
        <v>8496</v>
      </c>
      <c r="C6981" s="321">
        <v>81239</v>
      </c>
    </row>
    <row r="6982" spans="1:3" x14ac:dyDescent="0.25">
      <c r="A6982" s="321">
        <v>81301</v>
      </c>
      <c r="B6982" s="320" t="s">
        <v>8497</v>
      </c>
      <c r="C6982" s="321">
        <v>81301</v>
      </c>
    </row>
    <row r="6983" spans="1:3" x14ac:dyDescent="0.25">
      <c r="A6983" s="321">
        <v>81302</v>
      </c>
      <c r="B6983" s="320" t="s">
        <v>8498</v>
      </c>
      <c r="C6983" s="321">
        <v>81302</v>
      </c>
    </row>
    <row r="6984" spans="1:3" x14ac:dyDescent="0.25">
      <c r="A6984" s="321">
        <v>81303</v>
      </c>
      <c r="B6984" s="320" t="s">
        <v>8499</v>
      </c>
      <c r="C6984" s="321">
        <v>81303</v>
      </c>
    </row>
    <row r="6985" spans="1:3" ht="22.5" x14ac:dyDescent="0.25">
      <c r="A6985" s="321">
        <v>81400</v>
      </c>
      <c r="B6985" s="320" t="s">
        <v>8500</v>
      </c>
      <c r="C6985" s="321">
        <v>81400</v>
      </c>
    </row>
    <row r="6986" spans="1:3" ht="22.5" x14ac:dyDescent="0.25">
      <c r="A6986" s="321">
        <v>82110</v>
      </c>
      <c r="B6986" s="320" t="s">
        <v>8501</v>
      </c>
      <c r="C6986" s="321">
        <v>82110</v>
      </c>
    </row>
    <row r="6987" spans="1:3" ht="22.5" x14ac:dyDescent="0.25">
      <c r="A6987" s="321">
        <v>82120</v>
      </c>
      <c r="B6987" s="320" t="s">
        <v>8502</v>
      </c>
      <c r="C6987" s="321">
        <v>82120</v>
      </c>
    </row>
    <row r="6988" spans="1:3" x14ac:dyDescent="0.25">
      <c r="A6988" s="321">
        <v>82130</v>
      </c>
      <c r="B6988" s="320" t="s">
        <v>8503</v>
      </c>
      <c r="C6988" s="321">
        <v>82130</v>
      </c>
    </row>
    <row r="6989" spans="1:3" x14ac:dyDescent="0.25">
      <c r="A6989" s="321">
        <v>82191</v>
      </c>
      <c r="B6989" s="320" t="s">
        <v>8504</v>
      </c>
      <c r="C6989" s="321">
        <v>82191</v>
      </c>
    </row>
    <row r="6990" spans="1:3" x14ac:dyDescent="0.25">
      <c r="A6990" s="321">
        <v>82199</v>
      </c>
      <c r="B6990" s="320" t="s">
        <v>8505</v>
      </c>
      <c r="C6990" s="321">
        <v>82199</v>
      </c>
    </row>
    <row r="6991" spans="1:3" x14ac:dyDescent="0.25">
      <c r="A6991" s="321">
        <v>82210</v>
      </c>
      <c r="B6991" s="320" t="s">
        <v>8506</v>
      </c>
      <c r="C6991" s="321">
        <v>82210</v>
      </c>
    </row>
    <row r="6992" spans="1:3" x14ac:dyDescent="0.25">
      <c r="A6992" s="321">
        <v>82221</v>
      </c>
      <c r="B6992" s="320" t="s">
        <v>8507</v>
      </c>
      <c r="C6992" s="321">
        <v>82221</v>
      </c>
    </row>
    <row r="6993" spans="1:3" x14ac:dyDescent="0.25">
      <c r="A6993" s="321">
        <v>82222</v>
      </c>
      <c r="B6993" s="320" t="s">
        <v>8508</v>
      </c>
      <c r="C6993" s="321">
        <v>82222</v>
      </c>
    </row>
    <row r="6994" spans="1:3" x14ac:dyDescent="0.25">
      <c r="A6994" s="321">
        <v>82223</v>
      </c>
      <c r="B6994" s="320" t="s">
        <v>8509</v>
      </c>
      <c r="C6994" s="321">
        <v>82223</v>
      </c>
    </row>
    <row r="6995" spans="1:3" ht="22.5" x14ac:dyDescent="0.25">
      <c r="A6995" s="321">
        <v>82310</v>
      </c>
      <c r="B6995" s="320" t="s">
        <v>8510</v>
      </c>
      <c r="C6995" s="321">
        <v>82310</v>
      </c>
    </row>
    <row r="6996" spans="1:3" ht="22.5" x14ac:dyDescent="0.25">
      <c r="A6996" s="321">
        <v>82320</v>
      </c>
      <c r="B6996" s="320" t="s">
        <v>8511</v>
      </c>
      <c r="C6996" s="321">
        <v>82320</v>
      </c>
    </row>
    <row r="6997" spans="1:3" ht="22.5" x14ac:dyDescent="0.25">
      <c r="A6997" s="321">
        <v>82400</v>
      </c>
      <c r="B6997" s="320" t="s">
        <v>8512</v>
      </c>
      <c r="C6997" s="321">
        <v>82400</v>
      </c>
    </row>
    <row r="6998" spans="1:3" x14ac:dyDescent="0.25">
      <c r="A6998" s="321">
        <v>83111</v>
      </c>
      <c r="B6998" s="320" t="s">
        <v>8513</v>
      </c>
      <c r="C6998" s="321">
        <v>83111</v>
      </c>
    </row>
    <row r="6999" spans="1:3" x14ac:dyDescent="0.25">
      <c r="A6999" s="321">
        <v>83112</v>
      </c>
      <c r="B6999" s="320" t="s">
        <v>8514</v>
      </c>
      <c r="C6999" s="321">
        <v>83112</v>
      </c>
    </row>
    <row r="7000" spans="1:3" ht="22.5" x14ac:dyDescent="0.25">
      <c r="A7000" s="321">
        <v>83113</v>
      </c>
      <c r="B7000" s="320" t="s">
        <v>8515</v>
      </c>
      <c r="C7000" s="321">
        <v>83113</v>
      </c>
    </row>
    <row r="7001" spans="1:3" x14ac:dyDescent="0.25">
      <c r="A7001" s="321">
        <v>83114</v>
      </c>
      <c r="B7001" s="320" t="s">
        <v>8516</v>
      </c>
      <c r="C7001" s="321">
        <v>83114</v>
      </c>
    </row>
    <row r="7002" spans="1:3" x14ac:dyDescent="0.25">
      <c r="A7002" s="321">
        <v>83115</v>
      </c>
      <c r="B7002" s="320" t="s">
        <v>8517</v>
      </c>
      <c r="C7002" s="321">
        <v>83115</v>
      </c>
    </row>
    <row r="7003" spans="1:3" ht="22.5" x14ac:dyDescent="0.25">
      <c r="A7003" s="321">
        <v>83116</v>
      </c>
      <c r="B7003" s="320" t="s">
        <v>8518</v>
      </c>
      <c r="C7003" s="321">
        <v>83116</v>
      </c>
    </row>
    <row r="7004" spans="1:3" x14ac:dyDescent="0.25">
      <c r="A7004" s="321">
        <v>83117</v>
      </c>
      <c r="B7004" s="320" t="s">
        <v>8519</v>
      </c>
      <c r="C7004" s="321">
        <v>83117</v>
      </c>
    </row>
    <row r="7005" spans="1:3" ht="22.5" x14ac:dyDescent="0.25">
      <c r="A7005" s="321">
        <v>83118</v>
      </c>
      <c r="B7005" s="320" t="s">
        <v>8520</v>
      </c>
      <c r="C7005" s="321">
        <v>83118</v>
      </c>
    </row>
    <row r="7006" spans="1:3" x14ac:dyDescent="0.25">
      <c r="A7006" s="321">
        <v>83121</v>
      </c>
      <c r="B7006" s="320" t="s">
        <v>8521</v>
      </c>
      <c r="C7006" s="321">
        <v>83121</v>
      </c>
    </row>
    <row r="7007" spans="1:3" x14ac:dyDescent="0.25">
      <c r="A7007" s="321">
        <v>83129</v>
      </c>
      <c r="B7007" s="320" t="s">
        <v>8522</v>
      </c>
      <c r="C7007" s="321">
        <v>83129</v>
      </c>
    </row>
    <row r="7008" spans="1:3" ht="22.5" x14ac:dyDescent="0.25">
      <c r="A7008" s="321">
        <v>83131</v>
      </c>
      <c r="B7008" s="320" t="s">
        <v>8523</v>
      </c>
      <c r="C7008" s="321">
        <v>83131</v>
      </c>
    </row>
    <row r="7009" spans="1:3" x14ac:dyDescent="0.25">
      <c r="A7009" s="321">
        <v>83132</v>
      </c>
      <c r="B7009" s="320" t="s">
        <v>8524</v>
      </c>
      <c r="C7009" s="321">
        <v>83132</v>
      </c>
    </row>
    <row r="7010" spans="1:3" ht="22.5" x14ac:dyDescent="0.25">
      <c r="A7010" s="321">
        <v>83141</v>
      </c>
      <c r="B7010" s="320" t="s">
        <v>8525</v>
      </c>
      <c r="C7010" s="321">
        <v>83141</v>
      </c>
    </row>
    <row r="7011" spans="1:3" ht="22.5" x14ac:dyDescent="0.25">
      <c r="A7011" s="321">
        <v>83142</v>
      </c>
      <c r="B7011" s="320" t="s">
        <v>8526</v>
      </c>
      <c r="C7011" s="321">
        <v>83142</v>
      </c>
    </row>
    <row r="7012" spans="1:3" x14ac:dyDescent="0.25">
      <c r="A7012" s="321">
        <v>83143</v>
      </c>
      <c r="B7012" s="320" t="s">
        <v>8527</v>
      </c>
      <c r="C7012" s="321">
        <v>83143</v>
      </c>
    </row>
    <row r="7013" spans="1:3" x14ac:dyDescent="0.25">
      <c r="A7013" s="321">
        <v>83151</v>
      </c>
      <c r="B7013" s="320" t="s">
        <v>8528</v>
      </c>
      <c r="C7013" s="321">
        <v>83151</v>
      </c>
    </row>
    <row r="7014" spans="1:3" x14ac:dyDescent="0.25">
      <c r="A7014" s="321">
        <v>83152</v>
      </c>
      <c r="B7014" s="320" t="s">
        <v>8529</v>
      </c>
      <c r="C7014" s="321">
        <v>83152</v>
      </c>
    </row>
    <row r="7015" spans="1:3" ht="22.5" x14ac:dyDescent="0.25">
      <c r="A7015" s="321">
        <v>83159</v>
      </c>
      <c r="B7015" s="320" t="s">
        <v>8530</v>
      </c>
      <c r="C7015" s="321">
        <v>83159</v>
      </c>
    </row>
    <row r="7016" spans="1:3" x14ac:dyDescent="0.25">
      <c r="A7016" s="321">
        <v>83161</v>
      </c>
      <c r="B7016" s="320" t="s">
        <v>8531</v>
      </c>
      <c r="C7016" s="321">
        <v>83161</v>
      </c>
    </row>
    <row r="7017" spans="1:3" x14ac:dyDescent="0.25">
      <c r="A7017" s="321">
        <v>83162</v>
      </c>
      <c r="B7017" s="320" t="s">
        <v>8532</v>
      </c>
      <c r="C7017" s="321">
        <v>83162</v>
      </c>
    </row>
    <row r="7018" spans="1:3" ht="33.75" x14ac:dyDescent="0.25">
      <c r="A7018" s="321">
        <v>83190</v>
      </c>
      <c r="B7018" s="320" t="s">
        <v>8533</v>
      </c>
      <c r="C7018" s="321">
        <v>83190</v>
      </c>
    </row>
    <row r="7019" spans="1:3" x14ac:dyDescent="0.25">
      <c r="A7019" s="321">
        <v>83211</v>
      </c>
      <c r="B7019" s="320" t="s">
        <v>8534</v>
      </c>
      <c r="C7019" s="321">
        <v>83211</v>
      </c>
    </row>
    <row r="7020" spans="1:3" ht="22.5" x14ac:dyDescent="0.25">
      <c r="A7020" s="321">
        <v>83212</v>
      </c>
      <c r="B7020" s="320" t="s">
        <v>8535</v>
      </c>
      <c r="C7020" s="321">
        <v>83212</v>
      </c>
    </row>
    <row r="7021" spans="1:3" ht="22.5" x14ac:dyDescent="0.25">
      <c r="A7021" s="321">
        <v>83213</v>
      </c>
      <c r="B7021" s="320" t="s">
        <v>8536</v>
      </c>
      <c r="C7021" s="321">
        <v>83213</v>
      </c>
    </row>
    <row r="7022" spans="1:3" ht="22.5" x14ac:dyDescent="0.25">
      <c r="A7022" s="321">
        <v>83214</v>
      </c>
      <c r="B7022" s="320" t="s">
        <v>8537</v>
      </c>
      <c r="C7022" s="321">
        <v>83214</v>
      </c>
    </row>
    <row r="7023" spans="1:3" x14ac:dyDescent="0.25">
      <c r="A7023" s="321">
        <v>83221</v>
      </c>
      <c r="B7023" s="320" t="s">
        <v>8538</v>
      </c>
      <c r="C7023" s="321">
        <v>83221</v>
      </c>
    </row>
    <row r="7024" spans="1:3" x14ac:dyDescent="0.25">
      <c r="A7024" s="321">
        <v>83222</v>
      </c>
      <c r="B7024" s="320" t="s">
        <v>8539</v>
      </c>
      <c r="C7024" s="321">
        <v>83222</v>
      </c>
    </row>
    <row r="7025" spans="1:3" ht="22.5" x14ac:dyDescent="0.25">
      <c r="A7025" s="321">
        <v>83223</v>
      </c>
      <c r="B7025" s="320" t="s">
        <v>8540</v>
      </c>
      <c r="C7025" s="321">
        <v>83223</v>
      </c>
    </row>
    <row r="7026" spans="1:3" x14ac:dyDescent="0.25">
      <c r="A7026" s="321">
        <v>83231</v>
      </c>
      <c r="B7026" s="320" t="s">
        <v>8541</v>
      </c>
      <c r="C7026" s="321">
        <v>83231</v>
      </c>
    </row>
    <row r="7027" spans="1:3" ht="22.5" x14ac:dyDescent="0.25">
      <c r="A7027" s="321">
        <v>83232</v>
      </c>
      <c r="B7027" s="320" t="s">
        <v>8542</v>
      </c>
      <c r="C7027" s="321">
        <v>83232</v>
      </c>
    </row>
    <row r="7028" spans="1:3" x14ac:dyDescent="0.25">
      <c r="A7028" s="321">
        <v>83310</v>
      </c>
      <c r="B7028" s="320" t="s">
        <v>8543</v>
      </c>
      <c r="C7028" s="321">
        <v>83310</v>
      </c>
    </row>
    <row r="7029" spans="1:3" x14ac:dyDescent="0.25">
      <c r="A7029" s="321">
        <v>83321</v>
      </c>
      <c r="B7029" s="320" t="s">
        <v>8544</v>
      </c>
      <c r="C7029" s="321">
        <v>83321</v>
      </c>
    </row>
    <row r="7030" spans="1:3" ht="22.5" x14ac:dyDescent="0.25">
      <c r="A7030" s="321">
        <v>83322</v>
      </c>
      <c r="B7030" s="320" t="s">
        <v>8545</v>
      </c>
      <c r="C7030" s="321">
        <v>83322</v>
      </c>
    </row>
    <row r="7031" spans="1:3" x14ac:dyDescent="0.25">
      <c r="A7031" s="321">
        <v>83323</v>
      </c>
      <c r="B7031" s="320" t="s">
        <v>8546</v>
      </c>
      <c r="C7031" s="321">
        <v>83323</v>
      </c>
    </row>
    <row r="7032" spans="1:3" x14ac:dyDescent="0.25">
      <c r="A7032" s="321">
        <v>83324</v>
      </c>
      <c r="B7032" s="320" t="s">
        <v>8547</v>
      </c>
      <c r="C7032" s="321">
        <v>83324</v>
      </c>
    </row>
    <row r="7033" spans="1:3" ht="22.5" x14ac:dyDescent="0.25">
      <c r="A7033" s="321">
        <v>83325</v>
      </c>
      <c r="B7033" s="320" t="s">
        <v>8548</v>
      </c>
      <c r="C7033" s="321">
        <v>83325</v>
      </c>
    </row>
    <row r="7034" spans="1:3" ht="22.5" x14ac:dyDescent="0.25">
      <c r="A7034" s="321">
        <v>83326</v>
      </c>
      <c r="B7034" s="320" t="s">
        <v>8549</v>
      </c>
      <c r="C7034" s="321">
        <v>83326</v>
      </c>
    </row>
    <row r="7035" spans="1:3" ht="22.5" x14ac:dyDescent="0.25">
      <c r="A7035" s="321">
        <v>83327</v>
      </c>
      <c r="B7035" s="320" t="s">
        <v>8550</v>
      </c>
      <c r="C7035" s="321">
        <v>83327</v>
      </c>
    </row>
    <row r="7036" spans="1:3" x14ac:dyDescent="0.25">
      <c r="A7036" s="321">
        <v>83329</v>
      </c>
      <c r="B7036" s="320" t="s">
        <v>8551</v>
      </c>
      <c r="C7036" s="321">
        <v>83329</v>
      </c>
    </row>
    <row r="7037" spans="1:3" ht="22.5" x14ac:dyDescent="0.25">
      <c r="A7037" s="321">
        <v>83330</v>
      </c>
      <c r="B7037" s="320" t="s">
        <v>8552</v>
      </c>
      <c r="C7037" s="321">
        <v>83330</v>
      </c>
    </row>
    <row r="7038" spans="1:3" x14ac:dyDescent="0.25">
      <c r="A7038" s="321">
        <v>83411</v>
      </c>
      <c r="B7038" s="320" t="s">
        <v>8553</v>
      </c>
      <c r="C7038" s="321">
        <v>83411</v>
      </c>
    </row>
    <row r="7039" spans="1:3" x14ac:dyDescent="0.25">
      <c r="A7039" s="321">
        <v>83412</v>
      </c>
      <c r="B7039" s="320" t="s">
        <v>8554</v>
      </c>
      <c r="C7039" s="321">
        <v>83412</v>
      </c>
    </row>
    <row r="7040" spans="1:3" x14ac:dyDescent="0.25">
      <c r="A7040" s="321">
        <v>83413</v>
      </c>
      <c r="B7040" s="320" t="s">
        <v>8555</v>
      </c>
      <c r="C7040" s="321">
        <v>83413</v>
      </c>
    </row>
    <row r="7041" spans="1:3" x14ac:dyDescent="0.25">
      <c r="A7041" s="321">
        <v>83421</v>
      </c>
      <c r="B7041" s="320" t="s">
        <v>8556</v>
      </c>
      <c r="C7041" s="321">
        <v>83421</v>
      </c>
    </row>
    <row r="7042" spans="1:3" x14ac:dyDescent="0.25">
      <c r="A7042" s="321">
        <v>83422</v>
      </c>
      <c r="B7042" s="320" t="s">
        <v>8557</v>
      </c>
      <c r="C7042" s="321">
        <v>83422</v>
      </c>
    </row>
    <row r="7043" spans="1:3" x14ac:dyDescent="0.25">
      <c r="A7043" s="321">
        <v>83430</v>
      </c>
      <c r="B7043" s="320" t="s">
        <v>8558</v>
      </c>
      <c r="C7043" s="321">
        <v>83430</v>
      </c>
    </row>
    <row r="7044" spans="1:3" ht="22.5" x14ac:dyDescent="0.25">
      <c r="A7044" s="321">
        <v>83441</v>
      </c>
      <c r="B7044" s="320" t="s">
        <v>8559</v>
      </c>
      <c r="C7044" s="321">
        <v>83441</v>
      </c>
    </row>
    <row r="7045" spans="1:3" x14ac:dyDescent="0.25">
      <c r="A7045" s="321">
        <v>83442</v>
      </c>
      <c r="B7045" s="320" t="s">
        <v>8560</v>
      </c>
      <c r="C7045" s="321">
        <v>83442</v>
      </c>
    </row>
    <row r="7046" spans="1:3" ht="22.5" x14ac:dyDescent="0.25">
      <c r="A7046" s="321">
        <v>83443</v>
      </c>
      <c r="B7046" s="320" t="s">
        <v>8561</v>
      </c>
      <c r="C7046" s="321">
        <v>83443</v>
      </c>
    </row>
    <row r="7047" spans="1:3" ht="22.5" x14ac:dyDescent="0.25">
      <c r="A7047" s="321">
        <v>83444</v>
      </c>
      <c r="B7047" s="320" t="s">
        <v>8562</v>
      </c>
      <c r="C7047" s="321">
        <v>83444</v>
      </c>
    </row>
    <row r="7048" spans="1:3" x14ac:dyDescent="0.25">
      <c r="A7048" s="321">
        <v>83449</v>
      </c>
      <c r="B7048" s="320" t="s">
        <v>8563</v>
      </c>
      <c r="C7048" s="321">
        <v>83449</v>
      </c>
    </row>
    <row r="7049" spans="1:3" x14ac:dyDescent="0.25">
      <c r="A7049" s="321">
        <v>83510</v>
      </c>
      <c r="B7049" s="320" t="s">
        <v>8564</v>
      </c>
      <c r="C7049" s="321">
        <v>83510</v>
      </c>
    </row>
    <row r="7050" spans="1:3" x14ac:dyDescent="0.25">
      <c r="A7050" s="321">
        <v>83520</v>
      </c>
      <c r="B7050" s="320" t="s">
        <v>8565</v>
      </c>
      <c r="C7050" s="321">
        <v>83520</v>
      </c>
    </row>
    <row r="7051" spans="1:3" x14ac:dyDescent="0.25">
      <c r="A7051" s="321">
        <v>83590</v>
      </c>
      <c r="B7051" s="320" t="s">
        <v>8566</v>
      </c>
      <c r="C7051" s="321">
        <v>83590</v>
      </c>
    </row>
    <row r="7052" spans="1:3" x14ac:dyDescent="0.25">
      <c r="A7052" s="321">
        <v>83611</v>
      </c>
      <c r="B7052" s="320" t="s">
        <v>8567</v>
      </c>
      <c r="C7052" s="321">
        <v>83611</v>
      </c>
    </row>
    <row r="7053" spans="1:3" ht="22.5" x14ac:dyDescent="0.25">
      <c r="A7053" s="321">
        <v>83612</v>
      </c>
      <c r="B7053" s="320" t="s">
        <v>8568</v>
      </c>
      <c r="C7053" s="321">
        <v>83612</v>
      </c>
    </row>
    <row r="7054" spans="1:3" x14ac:dyDescent="0.25">
      <c r="A7054" s="321">
        <v>83619</v>
      </c>
      <c r="B7054" s="320" t="s">
        <v>8569</v>
      </c>
      <c r="C7054" s="321">
        <v>83619</v>
      </c>
    </row>
    <row r="7055" spans="1:3" ht="22.5" x14ac:dyDescent="0.25">
      <c r="A7055" s="321">
        <v>83620</v>
      </c>
      <c r="B7055" s="320" t="s">
        <v>8570</v>
      </c>
      <c r="C7055" s="321">
        <v>83620</v>
      </c>
    </row>
    <row r="7056" spans="1:3" ht="33.75" x14ac:dyDescent="0.25">
      <c r="A7056" s="321">
        <v>83631</v>
      </c>
      <c r="B7056" s="320" t="s">
        <v>8571</v>
      </c>
      <c r="C7056" s="321">
        <v>83631</v>
      </c>
    </row>
    <row r="7057" spans="1:3" ht="22.5" x14ac:dyDescent="0.25">
      <c r="A7057" s="321">
        <v>8363201</v>
      </c>
      <c r="B7057" s="320" t="s">
        <v>8572</v>
      </c>
      <c r="C7057" s="321">
        <v>8363201</v>
      </c>
    </row>
    <row r="7058" spans="1:3" x14ac:dyDescent="0.25">
      <c r="A7058" s="321">
        <v>8363202</v>
      </c>
      <c r="B7058" s="320" t="s">
        <v>8573</v>
      </c>
      <c r="C7058" s="321">
        <v>8363202</v>
      </c>
    </row>
    <row r="7059" spans="1:3" ht="22.5" x14ac:dyDescent="0.25">
      <c r="A7059" s="321">
        <v>83633</v>
      </c>
      <c r="B7059" s="320" t="s">
        <v>8574</v>
      </c>
      <c r="C7059" s="321">
        <v>83633</v>
      </c>
    </row>
    <row r="7060" spans="1:3" ht="22.5" x14ac:dyDescent="0.25">
      <c r="A7060" s="321">
        <v>83634</v>
      </c>
      <c r="B7060" s="320" t="s">
        <v>8575</v>
      </c>
      <c r="C7060" s="321">
        <v>83634</v>
      </c>
    </row>
    <row r="7061" spans="1:3" ht="22.5" x14ac:dyDescent="0.25">
      <c r="A7061" s="321">
        <v>83635</v>
      </c>
      <c r="B7061" s="320" t="s">
        <v>8576</v>
      </c>
      <c r="C7061" s="321">
        <v>83635</v>
      </c>
    </row>
    <row r="7062" spans="1:3" ht="22.5" x14ac:dyDescent="0.25">
      <c r="A7062" s="321">
        <v>83639</v>
      </c>
      <c r="B7062" s="320" t="s">
        <v>8577</v>
      </c>
      <c r="C7062" s="321">
        <v>83639</v>
      </c>
    </row>
    <row r="7063" spans="1:3" ht="22.5" x14ac:dyDescent="0.25">
      <c r="A7063" s="321">
        <v>83700</v>
      </c>
      <c r="B7063" s="320" t="s">
        <v>8578</v>
      </c>
      <c r="C7063" s="321">
        <v>83700</v>
      </c>
    </row>
    <row r="7064" spans="1:3" x14ac:dyDescent="0.25">
      <c r="A7064" s="321">
        <v>83811</v>
      </c>
      <c r="B7064" s="320" t="s">
        <v>8579</v>
      </c>
      <c r="C7064" s="321">
        <v>83811</v>
      </c>
    </row>
    <row r="7065" spans="1:3" x14ac:dyDescent="0.25">
      <c r="A7065" s="321">
        <v>83812</v>
      </c>
      <c r="B7065" s="320" t="s">
        <v>8580</v>
      </c>
      <c r="C7065" s="321">
        <v>83812</v>
      </c>
    </row>
    <row r="7066" spans="1:3" x14ac:dyDescent="0.25">
      <c r="A7066" s="321">
        <v>83813</v>
      </c>
      <c r="B7066" s="320" t="s">
        <v>8581</v>
      </c>
      <c r="C7066" s="321">
        <v>83813</v>
      </c>
    </row>
    <row r="7067" spans="1:3" x14ac:dyDescent="0.25">
      <c r="A7067" s="321">
        <v>83814</v>
      </c>
      <c r="B7067" s="320" t="s">
        <v>8582</v>
      </c>
      <c r="C7067" s="321">
        <v>83814</v>
      </c>
    </row>
    <row r="7068" spans="1:3" x14ac:dyDescent="0.25">
      <c r="A7068" s="321">
        <v>83815</v>
      </c>
      <c r="B7068" s="320" t="s">
        <v>8583</v>
      </c>
      <c r="C7068" s="321">
        <v>83815</v>
      </c>
    </row>
    <row r="7069" spans="1:3" x14ac:dyDescent="0.25">
      <c r="A7069" s="321">
        <v>83819</v>
      </c>
      <c r="B7069" s="320" t="s">
        <v>8584</v>
      </c>
      <c r="C7069" s="321">
        <v>83819</v>
      </c>
    </row>
    <row r="7070" spans="1:3" x14ac:dyDescent="0.25">
      <c r="A7070" s="321">
        <v>83820</v>
      </c>
      <c r="B7070" s="320" t="s">
        <v>8585</v>
      </c>
      <c r="C7070" s="321">
        <v>83820</v>
      </c>
    </row>
    <row r="7071" spans="1:3" x14ac:dyDescent="0.25">
      <c r="A7071" s="321">
        <v>83911</v>
      </c>
      <c r="B7071" s="320" t="s">
        <v>8586</v>
      </c>
      <c r="C7071" s="321">
        <v>83911</v>
      </c>
    </row>
    <row r="7072" spans="1:3" x14ac:dyDescent="0.25">
      <c r="A7072" s="321">
        <v>83912</v>
      </c>
      <c r="B7072" s="320" t="s">
        <v>8587</v>
      </c>
      <c r="C7072" s="321">
        <v>83912</v>
      </c>
    </row>
    <row r="7073" spans="1:3" x14ac:dyDescent="0.25">
      <c r="A7073" s="321">
        <v>83913</v>
      </c>
      <c r="B7073" s="320" t="s">
        <v>8588</v>
      </c>
      <c r="C7073" s="321">
        <v>83913</v>
      </c>
    </row>
    <row r="7074" spans="1:3" x14ac:dyDescent="0.25">
      <c r="A7074" s="321">
        <v>83914</v>
      </c>
      <c r="B7074" s="320" t="s">
        <v>8589</v>
      </c>
      <c r="C7074" s="321">
        <v>83914</v>
      </c>
    </row>
    <row r="7075" spans="1:3" x14ac:dyDescent="0.25">
      <c r="A7075" s="321">
        <v>83919</v>
      </c>
      <c r="B7075" s="320" t="s">
        <v>8590</v>
      </c>
      <c r="C7075" s="321">
        <v>83919</v>
      </c>
    </row>
    <row r="7076" spans="1:3" x14ac:dyDescent="0.25">
      <c r="A7076" s="321">
        <v>83920</v>
      </c>
      <c r="B7076" s="320" t="s">
        <v>8591</v>
      </c>
      <c r="C7076" s="321">
        <v>83920</v>
      </c>
    </row>
    <row r="7077" spans="1:3" x14ac:dyDescent="0.25">
      <c r="A7077" s="321">
        <v>83931</v>
      </c>
      <c r="B7077" s="320" t="s">
        <v>8592</v>
      </c>
      <c r="C7077" s="321">
        <v>83931</v>
      </c>
    </row>
    <row r="7078" spans="1:3" x14ac:dyDescent="0.25">
      <c r="A7078" s="321">
        <v>83939</v>
      </c>
      <c r="B7078" s="320" t="s">
        <v>8593</v>
      </c>
      <c r="C7078" s="321">
        <v>83939</v>
      </c>
    </row>
    <row r="7079" spans="1:3" x14ac:dyDescent="0.25">
      <c r="A7079" s="321">
        <v>83940</v>
      </c>
      <c r="B7079" s="320" t="s">
        <v>8594</v>
      </c>
      <c r="C7079" s="321">
        <v>83940</v>
      </c>
    </row>
    <row r="7080" spans="1:3" x14ac:dyDescent="0.25">
      <c r="A7080" s="321">
        <v>83950</v>
      </c>
      <c r="B7080" s="320" t="s">
        <v>8595</v>
      </c>
      <c r="C7080" s="321">
        <v>83950</v>
      </c>
    </row>
    <row r="7081" spans="1:3" x14ac:dyDescent="0.25">
      <c r="A7081" s="321">
        <v>83960</v>
      </c>
      <c r="B7081" s="320" t="s">
        <v>8596</v>
      </c>
      <c r="C7081" s="321">
        <v>83960</v>
      </c>
    </row>
    <row r="7082" spans="1:3" ht="22.5" x14ac:dyDescent="0.25">
      <c r="A7082" s="321">
        <v>83990</v>
      </c>
      <c r="B7082" s="320" t="s">
        <v>8597</v>
      </c>
      <c r="C7082" s="321">
        <v>83990</v>
      </c>
    </row>
    <row r="7083" spans="1:3" x14ac:dyDescent="0.25">
      <c r="A7083" s="321">
        <v>84110</v>
      </c>
      <c r="B7083" s="320" t="s">
        <v>8598</v>
      </c>
      <c r="C7083" s="321">
        <v>84110</v>
      </c>
    </row>
    <row r="7084" spans="1:3" x14ac:dyDescent="0.25">
      <c r="A7084" s="321">
        <v>84120</v>
      </c>
      <c r="B7084" s="320" t="s">
        <v>8599</v>
      </c>
      <c r="C7084" s="321">
        <v>84120</v>
      </c>
    </row>
    <row r="7085" spans="1:3" x14ac:dyDescent="0.25">
      <c r="A7085" s="321">
        <v>84131</v>
      </c>
      <c r="B7085" s="320" t="s">
        <v>8600</v>
      </c>
      <c r="C7085" s="321">
        <v>84131</v>
      </c>
    </row>
    <row r="7086" spans="1:3" x14ac:dyDescent="0.25">
      <c r="A7086" s="321">
        <v>84132</v>
      </c>
      <c r="B7086" s="320" t="s">
        <v>8601</v>
      </c>
      <c r="C7086" s="321">
        <v>84132</v>
      </c>
    </row>
    <row r="7087" spans="1:3" ht="22.5" x14ac:dyDescent="0.25">
      <c r="A7087" s="321">
        <v>84133</v>
      </c>
      <c r="B7087" s="320" t="s">
        <v>8602</v>
      </c>
      <c r="C7087" s="321">
        <v>84133</v>
      </c>
    </row>
    <row r="7088" spans="1:3" x14ac:dyDescent="0.25">
      <c r="A7088" s="321">
        <v>84140</v>
      </c>
      <c r="B7088" s="320" t="s">
        <v>8603</v>
      </c>
      <c r="C7088" s="321">
        <v>84140</v>
      </c>
    </row>
    <row r="7089" spans="1:3" x14ac:dyDescent="0.25">
      <c r="A7089" s="321">
        <v>84150</v>
      </c>
      <c r="B7089" s="320" t="s">
        <v>8604</v>
      </c>
      <c r="C7089" s="321">
        <v>84150</v>
      </c>
    </row>
    <row r="7090" spans="1:3" x14ac:dyDescent="0.25">
      <c r="A7090" s="321">
        <v>84190</v>
      </c>
      <c r="B7090" s="320" t="s">
        <v>8605</v>
      </c>
      <c r="C7090" s="321">
        <v>84190</v>
      </c>
    </row>
    <row r="7091" spans="1:3" x14ac:dyDescent="0.25">
      <c r="A7091" s="321">
        <v>84210</v>
      </c>
      <c r="B7091" s="320" t="s">
        <v>8606</v>
      </c>
      <c r="C7091" s="321">
        <v>84210</v>
      </c>
    </row>
    <row r="7092" spans="1:3" x14ac:dyDescent="0.25">
      <c r="A7092" s="321">
        <v>84221</v>
      </c>
      <c r="B7092" s="320" t="s">
        <v>8607</v>
      </c>
      <c r="C7092" s="321">
        <v>84221</v>
      </c>
    </row>
    <row r="7093" spans="1:3" x14ac:dyDescent="0.25">
      <c r="A7093" s="321">
        <v>84222</v>
      </c>
      <c r="B7093" s="320" t="s">
        <v>8608</v>
      </c>
      <c r="C7093" s="321">
        <v>84222</v>
      </c>
    </row>
    <row r="7094" spans="1:3" x14ac:dyDescent="0.25">
      <c r="A7094" s="321">
        <v>84290</v>
      </c>
      <c r="B7094" s="320" t="s">
        <v>8609</v>
      </c>
      <c r="C7094" s="321">
        <v>84290</v>
      </c>
    </row>
    <row r="7095" spans="1:3" x14ac:dyDescent="0.25">
      <c r="A7095" s="321">
        <v>84311</v>
      </c>
      <c r="B7095" s="320" t="s">
        <v>8610</v>
      </c>
      <c r="C7095" s="321">
        <v>84311</v>
      </c>
    </row>
    <row r="7096" spans="1:3" x14ac:dyDescent="0.25">
      <c r="A7096" s="321">
        <v>84312</v>
      </c>
      <c r="B7096" s="320" t="s">
        <v>8611</v>
      </c>
      <c r="C7096" s="321">
        <v>84312</v>
      </c>
    </row>
    <row r="7097" spans="1:3" ht="22.5" x14ac:dyDescent="0.25">
      <c r="A7097" s="321">
        <v>84313</v>
      </c>
      <c r="B7097" s="320" t="s">
        <v>8612</v>
      </c>
      <c r="C7097" s="321">
        <v>84313</v>
      </c>
    </row>
    <row r="7098" spans="1:3" x14ac:dyDescent="0.25">
      <c r="A7098" s="321">
        <v>84321</v>
      </c>
      <c r="B7098" s="320" t="s">
        <v>8613</v>
      </c>
      <c r="C7098" s="321">
        <v>84321</v>
      </c>
    </row>
    <row r="7099" spans="1:3" ht="22.5" x14ac:dyDescent="0.25">
      <c r="A7099" s="321">
        <v>84322</v>
      </c>
      <c r="B7099" s="320" t="s">
        <v>8614</v>
      </c>
      <c r="C7099" s="321">
        <v>84322</v>
      </c>
    </row>
    <row r="7100" spans="1:3" x14ac:dyDescent="0.25">
      <c r="A7100" s="321">
        <v>84331</v>
      </c>
      <c r="B7100" s="320" t="s">
        <v>8615</v>
      </c>
      <c r="C7100" s="321">
        <v>84331</v>
      </c>
    </row>
    <row r="7101" spans="1:3" x14ac:dyDescent="0.25">
      <c r="A7101" s="321">
        <v>84332</v>
      </c>
      <c r="B7101" s="320" t="s">
        <v>8616</v>
      </c>
      <c r="C7101" s="321">
        <v>84332</v>
      </c>
    </row>
    <row r="7102" spans="1:3" x14ac:dyDescent="0.25">
      <c r="A7102" s="321">
        <v>84341</v>
      </c>
      <c r="B7102" s="320" t="s">
        <v>8617</v>
      </c>
      <c r="C7102" s="321">
        <v>84341</v>
      </c>
    </row>
    <row r="7103" spans="1:3" x14ac:dyDescent="0.25">
      <c r="A7103" s="321">
        <v>84342</v>
      </c>
      <c r="B7103" s="320" t="s">
        <v>8618</v>
      </c>
      <c r="C7103" s="321">
        <v>84342</v>
      </c>
    </row>
    <row r="7104" spans="1:3" x14ac:dyDescent="0.25">
      <c r="A7104" s="321">
        <v>84391</v>
      </c>
      <c r="B7104" s="320" t="s">
        <v>8619</v>
      </c>
      <c r="C7104" s="321">
        <v>84391</v>
      </c>
    </row>
    <row r="7105" spans="1:3" x14ac:dyDescent="0.25">
      <c r="A7105" s="321">
        <v>84392</v>
      </c>
      <c r="B7105" s="320" t="s">
        <v>8620</v>
      </c>
      <c r="C7105" s="321">
        <v>84392</v>
      </c>
    </row>
    <row r="7106" spans="1:3" x14ac:dyDescent="0.25">
      <c r="A7106" s="321">
        <v>84393</v>
      </c>
      <c r="B7106" s="320" t="s">
        <v>8621</v>
      </c>
      <c r="C7106" s="321">
        <v>84393</v>
      </c>
    </row>
    <row r="7107" spans="1:3" x14ac:dyDescent="0.25">
      <c r="A7107" s="321">
        <v>84394</v>
      </c>
      <c r="B7107" s="320" t="s">
        <v>8622</v>
      </c>
      <c r="C7107" s="321">
        <v>84394</v>
      </c>
    </row>
    <row r="7108" spans="1:3" x14ac:dyDescent="0.25">
      <c r="A7108" s="321">
        <v>84399</v>
      </c>
      <c r="B7108" s="320" t="s">
        <v>8623</v>
      </c>
      <c r="C7108" s="321">
        <v>84399</v>
      </c>
    </row>
    <row r="7109" spans="1:3" ht="22.5" x14ac:dyDescent="0.25">
      <c r="A7109" s="321">
        <v>84410</v>
      </c>
      <c r="B7109" s="320" t="s">
        <v>8624</v>
      </c>
      <c r="C7109" s="321">
        <v>84410</v>
      </c>
    </row>
    <row r="7110" spans="1:3" ht="22.5" x14ac:dyDescent="0.25">
      <c r="A7110" s="321">
        <v>84420</v>
      </c>
      <c r="B7110" s="320" t="s">
        <v>8625</v>
      </c>
      <c r="C7110" s="321">
        <v>84420</v>
      </c>
    </row>
    <row r="7111" spans="1:3" x14ac:dyDescent="0.25">
      <c r="A7111" s="321">
        <v>84510</v>
      </c>
      <c r="B7111" s="320" t="s">
        <v>8626</v>
      </c>
      <c r="C7111" s="321">
        <v>84510</v>
      </c>
    </row>
    <row r="7112" spans="1:3" x14ac:dyDescent="0.25">
      <c r="A7112" s="321">
        <v>84520</v>
      </c>
      <c r="B7112" s="320" t="s">
        <v>8627</v>
      </c>
      <c r="C7112" s="321">
        <v>84520</v>
      </c>
    </row>
    <row r="7113" spans="1:3" x14ac:dyDescent="0.25">
      <c r="A7113" s="321">
        <v>84611</v>
      </c>
      <c r="B7113" s="320" t="s">
        <v>8628</v>
      </c>
      <c r="C7113" s="321">
        <v>84611</v>
      </c>
    </row>
    <row r="7114" spans="1:3" x14ac:dyDescent="0.25">
      <c r="A7114" s="321">
        <v>84612</v>
      </c>
      <c r="B7114" s="320" t="s">
        <v>8629</v>
      </c>
      <c r="C7114" s="321">
        <v>84612</v>
      </c>
    </row>
    <row r="7115" spans="1:3" x14ac:dyDescent="0.25">
      <c r="A7115" s="321">
        <v>84621</v>
      </c>
      <c r="B7115" s="320" t="s">
        <v>8630</v>
      </c>
      <c r="C7115" s="321">
        <v>84621</v>
      </c>
    </row>
    <row r="7116" spans="1:3" x14ac:dyDescent="0.25">
      <c r="A7116" s="321">
        <v>84622</v>
      </c>
      <c r="B7116" s="320" t="s">
        <v>8631</v>
      </c>
      <c r="C7116" s="321">
        <v>84622</v>
      </c>
    </row>
    <row r="7117" spans="1:3" x14ac:dyDescent="0.25">
      <c r="A7117" s="321">
        <v>84631</v>
      </c>
      <c r="B7117" s="320" t="s">
        <v>8632</v>
      </c>
      <c r="C7117" s="321">
        <v>84631</v>
      </c>
    </row>
    <row r="7118" spans="1:3" ht="22.5" x14ac:dyDescent="0.25">
      <c r="A7118" s="321">
        <v>84632</v>
      </c>
      <c r="B7118" s="320" t="s">
        <v>8633</v>
      </c>
      <c r="C7118" s="321">
        <v>84632</v>
      </c>
    </row>
    <row r="7119" spans="1:3" ht="22.5" x14ac:dyDescent="0.25">
      <c r="A7119" s="321">
        <v>84633</v>
      </c>
      <c r="B7119" s="320" t="s">
        <v>8634</v>
      </c>
      <c r="C7119" s="321">
        <v>84633</v>
      </c>
    </row>
    <row r="7120" spans="1:3" ht="22.5" x14ac:dyDescent="0.25">
      <c r="A7120" s="321">
        <v>84634</v>
      </c>
      <c r="B7120" s="320" t="s">
        <v>8635</v>
      </c>
      <c r="C7120" s="321">
        <v>84634</v>
      </c>
    </row>
    <row r="7121" spans="1:3" x14ac:dyDescent="0.25">
      <c r="A7121" s="321">
        <v>85111</v>
      </c>
      <c r="B7121" s="320" t="s">
        <v>8636</v>
      </c>
      <c r="C7121" s="321">
        <v>85111</v>
      </c>
    </row>
    <row r="7122" spans="1:3" ht="22.5" x14ac:dyDescent="0.25">
      <c r="A7122" s="321">
        <v>85112</v>
      </c>
      <c r="B7122" s="320" t="s">
        <v>8637</v>
      </c>
      <c r="C7122" s="321">
        <v>85112</v>
      </c>
    </row>
    <row r="7123" spans="1:3" x14ac:dyDescent="0.25">
      <c r="A7123" s="321">
        <v>85113</v>
      </c>
      <c r="B7123" s="320" t="s">
        <v>8638</v>
      </c>
      <c r="C7123" s="321">
        <v>85113</v>
      </c>
    </row>
    <row r="7124" spans="1:3" x14ac:dyDescent="0.25">
      <c r="A7124" s="321">
        <v>85114</v>
      </c>
      <c r="B7124" s="320" t="s">
        <v>8639</v>
      </c>
      <c r="C7124" s="321">
        <v>85114</v>
      </c>
    </row>
    <row r="7125" spans="1:3" x14ac:dyDescent="0.25">
      <c r="A7125" s="321">
        <v>85120</v>
      </c>
      <c r="B7125" s="320" t="s">
        <v>8640</v>
      </c>
      <c r="C7125" s="321">
        <v>85120</v>
      </c>
    </row>
    <row r="7126" spans="1:3" x14ac:dyDescent="0.25">
      <c r="A7126" s="321">
        <v>85190</v>
      </c>
      <c r="B7126" s="320" t="s">
        <v>8641</v>
      </c>
      <c r="C7126" s="321">
        <v>85190</v>
      </c>
    </row>
    <row r="7127" spans="1:3" x14ac:dyDescent="0.25">
      <c r="A7127" s="321">
        <v>85210</v>
      </c>
      <c r="B7127" s="320" t="s">
        <v>8642</v>
      </c>
      <c r="C7127" s="321">
        <v>85210</v>
      </c>
    </row>
    <row r="7128" spans="1:3" x14ac:dyDescent="0.25">
      <c r="A7128" s="321">
        <v>85220</v>
      </c>
      <c r="B7128" s="320" t="s">
        <v>8643</v>
      </c>
      <c r="C7128" s="321">
        <v>85220</v>
      </c>
    </row>
    <row r="7129" spans="1:3" x14ac:dyDescent="0.25">
      <c r="A7129" s="321">
        <v>85230</v>
      </c>
      <c r="B7129" s="320" t="s">
        <v>8644</v>
      </c>
      <c r="C7129" s="321">
        <v>85230</v>
      </c>
    </row>
    <row r="7130" spans="1:3" x14ac:dyDescent="0.25">
      <c r="A7130" s="321">
        <v>85240</v>
      </c>
      <c r="B7130" s="320" t="s">
        <v>8645</v>
      </c>
      <c r="C7130" s="321">
        <v>85240</v>
      </c>
    </row>
    <row r="7131" spans="1:3" x14ac:dyDescent="0.25">
      <c r="A7131" s="321">
        <v>85250</v>
      </c>
      <c r="B7131" s="320" t="s">
        <v>8646</v>
      </c>
      <c r="C7131" s="321">
        <v>85250</v>
      </c>
    </row>
    <row r="7132" spans="1:3" x14ac:dyDescent="0.25">
      <c r="A7132" s="321">
        <v>85290</v>
      </c>
      <c r="B7132" s="320" t="s">
        <v>8647</v>
      </c>
      <c r="C7132" s="321">
        <v>85290</v>
      </c>
    </row>
    <row r="7133" spans="1:3" x14ac:dyDescent="0.25">
      <c r="A7133" s="321">
        <v>85310</v>
      </c>
      <c r="B7133" s="320" t="s">
        <v>8648</v>
      </c>
      <c r="C7133" s="321">
        <v>85310</v>
      </c>
    </row>
    <row r="7134" spans="1:3" x14ac:dyDescent="0.25">
      <c r="A7134" s="321">
        <v>85320</v>
      </c>
      <c r="B7134" s="320" t="s">
        <v>8649</v>
      </c>
      <c r="C7134" s="321">
        <v>85320</v>
      </c>
    </row>
    <row r="7135" spans="1:3" x14ac:dyDescent="0.25">
      <c r="A7135" s="321">
        <v>85330</v>
      </c>
      <c r="B7135" s="320" t="s">
        <v>8650</v>
      </c>
      <c r="C7135" s="321">
        <v>85330</v>
      </c>
    </row>
    <row r="7136" spans="1:3" x14ac:dyDescent="0.25">
      <c r="A7136" s="321">
        <v>85340</v>
      </c>
      <c r="B7136" s="320" t="s">
        <v>8651</v>
      </c>
      <c r="C7136" s="321">
        <v>85340</v>
      </c>
    </row>
    <row r="7137" spans="1:5" x14ac:dyDescent="0.25">
      <c r="A7137" s="321">
        <v>85400</v>
      </c>
      <c r="B7137" s="320" t="s">
        <v>8652</v>
      </c>
      <c r="C7137" s="321">
        <v>85400</v>
      </c>
    </row>
    <row r="7138" spans="1:5" ht="22.5" x14ac:dyDescent="0.25">
      <c r="A7138" s="321">
        <v>85510</v>
      </c>
      <c r="B7138" s="320" t="s">
        <v>8653</v>
      </c>
      <c r="C7138" s="321">
        <v>85510</v>
      </c>
    </row>
    <row r="7139" spans="1:5" x14ac:dyDescent="0.25">
      <c r="A7139" s="321">
        <v>85521</v>
      </c>
      <c r="B7139" s="320" t="s">
        <v>8654</v>
      </c>
      <c r="C7139" s="321">
        <v>85521</v>
      </c>
    </row>
    <row r="7140" spans="1:5" x14ac:dyDescent="0.25">
      <c r="A7140" s="321">
        <v>85522</v>
      </c>
      <c r="B7140" s="320" t="s">
        <v>8655</v>
      </c>
      <c r="C7140" s="321">
        <v>85522</v>
      </c>
    </row>
    <row r="7141" spans="1:5" x14ac:dyDescent="0.25">
      <c r="A7141" s="321">
        <v>85523</v>
      </c>
      <c r="B7141" s="320" t="s">
        <v>8656</v>
      </c>
      <c r="C7141" s="321">
        <v>85523</v>
      </c>
    </row>
    <row r="7142" spans="1:5" ht="22.5" x14ac:dyDescent="0.25">
      <c r="A7142" s="321">
        <v>85524</v>
      </c>
      <c r="B7142" s="320" t="s">
        <v>8657</v>
      </c>
      <c r="C7142" s="321">
        <v>85524</v>
      </c>
    </row>
    <row r="7143" spans="1:5" ht="22.5" x14ac:dyDescent="0.25">
      <c r="A7143" s="321">
        <v>85525</v>
      </c>
      <c r="B7143" s="320" t="s">
        <v>8658</v>
      </c>
      <c r="C7143" s="321">
        <v>85525</v>
      </c>
    </row>
    <row r="7144" spans="1:5" ht="33.75" x14ac:dyDescent="0.25">
      <c r="A7144" s="321">
        <v>85531</v>
      </c>
      <c r="B7144" s="320" t="s">
        <v>8659</v>
      </c>
      <c r="C7144" s="321">
        <v>85531</v>
      </c>
    </row>
    <row r="7145" spans="1:5" ht="33.75" x14ac:dyDescent="0.25">
      <c r="A7145" s="321">
        <v>85539</v>
      </c>
      <c r="B7145" s="320" t="s">
        <v>8660</v>
      </c>
      <c r="C7145" s="321">
        <v>85539</v>
      </c>
    </row>
    <row r="7146" spans="1:5" x14ac:dyDescent="0.25">
      <c r="A7146" s="321">
        <v>85540</v>
      </c>
      <c r="B7146" s="320" t="s">
        <v>8661</v>
      </c>
      <c r="C7146" s="321">
        <v>85540</v>
      </c>
      <c r="E7146">
        <v>92920</v>
      </c>
    </row>
    <row r="7147" spans="1:5" x14ac:dyDescent="0.25">
      <c r="A7147" s="321">
        <v>85550</v>
      </c>
      <c r="B7147" s="320" t="s">
        <v>8662</v>
      </c>
      <c r="C7147" s="321">
        <v>85550</v>
      </c>
    </row>
    <row r="7148" spans="1:5" ht="22.5" x14ac:dyDescent="0.25">
      <c r="A7148" s="321">
        <v>85560</v>
      </c>
      <c r="B7148" s="320" t="s">
        <v>8663</v>
      </c>
      <c r="C7148" s="321">
        <v>85560</v>
      </c>
    </row>
    <row r="7149" spans="1:5" x14ac:dyDescent="0.25">
      <c r="A7149" s="321">
        <v>85910</v>
      </c>
      <c r="B7149" s="320" t="s">
        <v>8664</v>
      </c>
      <c r="C7149" s="321">
        <v>85910</v>
      </c>
    </row>
    <row r="7150" spans="1:5" x14ac:dyDescent="0.25">
      <c r="A7150" s="321">
        <v>85920</v>
      </c>
      <c r="B7150" s="320" t="s">
        <v>8665</v>
      </c>
      <c r="C7150" s="321">
        <v>85920</v>
      </c>
    </row>
    <row r="7151" spans="1:5" x14ac:dyDescent="0.25">
      <c r="A7151" s="321">
        <v>85931</v>
      </c>
      <c r="B7151" s="320" t="s">
        <v>8666</v>
      </c>
      <c r="C7151" s="321">
        <v>85931</v>
      </c>
    </row>
    <row r="7152" spans="1:5" x14ac:dyDescent="0.25">
      <c r="A7152" s="321">
        <v>85939</v>
      </c>
      <c r="B7152" s="320" t="s">
        <v>8667</v>
      </c>
      <c r="C7152" s="321">
        <v>85939</v>
      </c>
    </row>
    <row r="7153" spans="1:3" x14ac:dyDescent="0.25">
      <c r="A7153" s="321">
        <v>85940</v>
      </c>
      <c r="B7153" s="320" t="s">
        <v>8668</v>
      </c>
      <c r="C7153" s="321">
        <v>85940</v>
      </c>
    </row>
    <row r="7154" spans="1:3" x14ac:dyDescent="0.25">
      <c r="A7154" s="321">
        <v>85951</v>
      </c>
      <c r="B7154" s="320" t="s">
        <v>8669</v>
      </c>
      <c r="C7154" s="321">
        <v>85951</v>
      </c>
    </row>
    <row r="7155" spans="1:3" ht="22.5" x14ac:dyDescent="0.25">
      <c r="A7155" s="321">
        <v>85952</v>
      </c>
      <c r="B7155" s="320" t="s">
        <v>8670</v>
      </c>
      <c r="C7155" s="321">
        <v>85952</v>
      </c>
    </row>
    <row r="7156" spans="1:3" x14ac:dyDescent="0.25">
      <c r="A7156" s="321">
        <v>85953</v>
      </c>
      <c r="B7156" s="320" t="s">
        <v>8671</v>
      </c>
      <c r="C7156" s="321">
        <v>85953</v>
      </c>
    </row>
    <row r="7157" spans="1:3" ht="22.5" x14ac:dyDescent="0.25">
      <c r="A7157" s="321">
        <v>85954</v>
      </c>
      <c r="B7157" s="320" t="s">
        <v>8672</v>
      </c>
      <c r="C7157" s="321">
        <v>85954</v>
      </c>
    </row>
    <row r="7158" spans="1:3" ht="22.5" x14ac:dyDescent="0.25">
      <c r="A7158" s="321">
        <v>85961</v>
      </c>
      <c r="B7158" s="320" t="s">
        <v>8673</v>
      </c>
      <c r="C7158" s="321">
        <v>85961</v>
      </c>
    </row>
    <row r="7159" spans="1:3" ht="22.5" x14ac:dyDescent="0.25">
      <c r="A7159" s="321">
        <v>85962</v>
      </c>
      <c r="B7159" s="320" t="s">
        <v>8674</v>
      </c>
      <c r="C7159" s="321">
        <v>85962</v>
      </c>
    </row>
    <row r="7160" spans="1:3" x14ac:dyDescent="0.25">
      <c r="A7160" s="321">
        <v>85970</v>
      </c>
      <c r="B7160" s="320" t="s">
        <v>8675</v>
      </c>
      <c r="C7160" s="321">
        <v>85970</v>
      </c>
    </row>
    <row r="7161" spans="1:3" x14ac:dyDescent="0.25">
      <c r="A7161" s="321">
        <v>85991</v>
      </c>
      <c r="B7161" s="320" t="s">
        <v>8676</v>
      </c>
      <c r="C7161" s="321">
        <v>85991</v>
      </c>
    </row>
    <row r="7162" spans="1:3" x14ac:dyDescent="0.25">
      <c r="A7162" s="321">
        <v>85999</v>
      </c>
      <c r="B7162" s="320" t="s">
        <v>8677</v>
      </c>
      <c r="C7162" s="321">
        <v>85999</v>
      </c>
    </row>
    <row r="7163" spans="1:3" x14ac:dyDescent="0.25">
      <c r="A7163" s="321">
        <v>86111</v>
      </c>
      <c r="B7163" s="320" t="s">
        <v>8678</v>
      </c>
      <c r="C7163" s="321">
        <v>86111</v>
      </c>
    </row>
    <row r="7164" spans="1:3" x14ac:dyDescent="0.25">
      <c r="A7164" s="321">
        <v>86112</v>
      </c>
      <c r="B7164" s="320" t="s">
        <v>8679</v>
      </c>
      <c r="C7164" s="321">
        <v>86112</v>
      </c>
    </row>
    <row r="7165" spans="1:3" ht="22.5" x14ac:dyDescent="0.25">
      <c r="A7165" s="321">
        <v>86113</v>
      </c>
      <c r="B7165" s="320" t="s">
        <v>8680</v>
      </c>
      <c r="C7165" s="321">
        <v>86113</v>
      </c>
    </row>
    <row r="7166" spans="1:3" ht="22.5" x14ac:dyDescent="0.25">
      <c r="A7166" s="321">
        <v>86114</v>
      </c>
      <c r="B7166" s="320" t="s">
        <v>8681</v>
      </c>
      <c r="C7166" s="321">
        <v>86114</v>
      </c>
    </row>
    <row r="7167" spans="1:3" ht="22.5" x14ac:dyDescent="0.25">
      <c r="A7167" s="321">
        <v>86115</v>
      </c>
      <c r="B7167" s="320" t="s">
        <v>8682</v>
      </c>
      <c r="C7167" s="321">
        <v>86115</v>
      </c>
    </row>
    <row r="7168" spans="1:3" x14ac:dyDescent="0.25">
      <c r="A7168" s="321">
        <v>86119</v>
      </c>
      <c r="B7168" s="320" t="s">
        <v>8683</v>
      </c>
      <c r="C7168" s="321">
        <v>86119</v>
      </c>
    </row>
    <row r="7169" spans="1:3" ht="22.5" x14ac:dyDescent="0.25">
      <c r="A7169" s="321">
        <v>86121</v>
      </c>
      <c r="B7169" s="320" t="s">
        <v>8684</v>
      </c>
      <c r="C7169" s="321">
        <v>86121</v>
      </c>
    </row>
    <row r="7170" spans="1:3" x14ac:dyDescent="0.25">
      <c r="A7170" s="321">
        <v>86122</v>
      </c>
      <c r="B7170" s="320" t="s">
        <v>8685</v>
      </c>
      <c r="C7170" s="321">
        <v>86122</v>
      </c>
    </row>
    <row r="7171" spans="1:3" x14ac:dyDescent="0.25">
      <c r="A7171" s="321">
        <v>86129</v>
      </c>
      <c r="B7171" s="320" t="s">
        <v>8686</v>
      </c>
      <c r="C7171" s="321">
        <v>86129</v>
      </c>
    </row>
    <row r="7172" spans="1:3" ht="22.5" x14ac:dyDescent="0.25">
      <c r="A7172" s="321">
        <v>86131</v>
      </c>
      <c r="B7172" s="320" t="s">
        <v>8687</v>
      </c>
      <c r="C7172" s="321">
        <v>86131</v>
      </c>
    </row>
    <row r="7173" spans="1:3" x14ac:dyDescent="0.25">
      <c r="A7173" s="321">
        <v>86132</v>
      </c>
      <c r="B7173" s="320" t="s">
        <v>8688</v>
      </c>
      <c r="C7173" s="321">
        <v>86132</v>
      </c>
    </row>
    <row r="7174" spans="1:3" ht="22.5" x14ac:dyDescent="0.25">
      <c r="A7174" s="321">
        <v>86141</v>
      </c>
      <c r="B7174" s="320" t="s">
        <v>8689</v>
      </c>
      <c r="C7174" s="321">
        <v>86141</v>
      </c>
    </row>
    <row r="7175" spans="1:3" ht="22.5" x14ac:dyDescent="0.25">
      <c r="A7175" s="321">
        <v>86142</v>
      </c>
      <c r="B7175" s="320" t="s">
        <v>8690</v>
      </c>
      <c r="C7175" s="321">
        <v>86142</v>
      </c>
    </row>
    <row r="7176" spans="1:3" ht="22.5" x14ac:dyDescent="0.25">
      <c r="A7176" s="321">
        <v>86143</v>
      </c>
      <c r="B7176" s="320" t="s">
        <v>8691</v>
      </c>
      <c r="C7176" s="321">
        <v>86143</v>
      </c>
    </row>
    <row r="7177" spans="1:3" ht="22.5" x14ac:dyDescent="0.25">
      <c r="A7177" s="321">
        <v>86151</v>
      </c>
      <c r="B7177" s="320" t="s">
        <v>8692</v>
      </c>
      <c r="C7177" s="321">
        <v>86151</v>
      </c>
    </row>
    <row r="7178" spans="1:3" ht="22.5" x14ac:dyDescent="0.25">
      <c r="A7178" s="321">
        <v>86152</v>
      </c>
      <c r="B7178" s="320" t="s">
        <v>8693</v>
      </c>
      <c r="C7178" s="321">
        <v>86152</v>
      </c>
    </row>
    <row r="7179" spans="1:3" x14ac:dyDescent="0.25">
      <c r="A7179" s="321">
        <v>86153</v>
      </c>
      <c r="B7179" s="320" t="s">
        <v>8694</v>
      </c>
      <c r="C7179" s="321">
        <v>86153</v>
      </c>
    </row>
    <row r="7180" spans="1:3" x14ac:dyDescent="0.25">
      <c r="A7180" s="321">
        <v>86154</v>
      </c>
      <c r="B7180" s="320" t="s">
        <v>8695</v>
      </c>
      <c r="C7180" s="321">
        <v>86154</v>
      </c>
    </row>
    <row r="7181" spans="1:3" ht="22.5" x14ac:dyDescent="0.25">
      <c r="A7181" s="321">
        <v>86155</v>
      </c>
      <c r="B7181" s="320" t="s">
        <v>8696</v>
      </c>
      <c r="C7181" s="321">
        <v>86155</v>
      </c>
    </row>
    <row r="7182" spans="1:3" ht="22.5" x14ac:dyDescent="0.25">
      <c r="A7182" s="321">
        <v>86156</v>
      </c>
      <c r="B7182" s="320" t="s">
        <v>8697</v>
      </c>
      <c r="C7182" s="321">
        <v>86156</v>
      </c>
    </row>
    <row r="7183" spans="1:3" x14ac:dyDescent="0.25">
      <c r="A7183" s="321">
        <v>86157</v>
      </c>
      <c r="B7183" s="320" t="s">
        <v>8698</v>
      </c>
      <c r="C7183" s="321">
        <v>86157</v>
      </c>
    </row>
    <row r="7184" spans="1:3" x14ac:dyDescent="0.25">
      <c r="A7184" s="321">
        <v>86158</v>
      </c>
      <c r="B7184" s="320" t="s">
        <v>8699</v>
      </c>
      <c r="C7184" s="321">
        <v>86158</v>
      </c>
    </row>
    <row r="7185" spans="1:3" x14ac:dyDescent="0.25">
      <c r="A7185" s="321">
        <v>86211</v>
      </c>
      <c r="B7185" s="320" t="s">
        <v>8700</v>
      </c>
      <c r="C7185" s="321">
        <v>86211</v>
      </c>
    </row>
    <row r="7186" spans="1:3" x14ac:dyDescent="0.25">
      <c r="A7186" s="321">
        <v>86219</v>
      </c>
      <c r="B7186" s="320" t="s">
        <v>8701</v>
      </c>
      <c r="C7186" s="321">
        <v>86219</v>
      </c>
    </row>
    <row r="7187" spans="1:3" ht="22.5" x14ac:dyDescent="0.25">
      <c r="A7187" s="321">
        <v>86221</v>
      </c>
      <c r="B7187" s="320" t="s">
        <v>8702</v>
      </c>
      <c r="C7187" s="321">
        <v>86221</v>
      </c>
    </row>
    <row r="7188" spans="1:3" ht="22.5" x14ac:dyDescent="0.25">
      <c r="A7188" s="321">
        <v>86222</v>
      </c>
      <c r="B7188" s="320" t="s">
        <v>8703</v>
      </c>
      <c r="C7188" s="321">
        <v>86222</v>
      </c>
    </row>
    <row r="7189" spans="1:3" ht="22.5" x14ac:dyDescent="0.25">
      <c r="A7189" s="321">
        <v>86231</v>
      </c>
      <c r="B7189" s="320" t="s">
        <v>8704</v>
      </c>
      <c r="C7189" s="321">
        <v>86231</v>
      </c>
    </row>
    <row r="7190" spans="1:3" ht="22.5" x14ac:dyDescent="0.25">
      <c r="A7190" s="321">
        <v>86232</v>
      </c>
      <c r="B7190" s="320" t="s">
        <v>8705</v>
      </c>
      <c r="C7190" s="321">
        <v>86232</v>
      </c>
    </row>
    <row r="7191" spans="1:3" ht="22.5" x14ac:dyDescent="0.25">
      <c r="A7191" s="321">
        <v>86241</v>
      </c>
      <c r="B7191" s="320" t="s">
        <v>8706</v>
      </c>
      <c r="C7191" s="321">
        <v>86241</v>
      </c>
    </row>
    <row r="7192" spans="1:3" ht="22.5" x14ac:dyDescent="0.25">
      <c r="A7192" s="321">
        <v>86242</v>
      </c>
      <c r="B7192" s="320" t="s">
        <v>8707</v>
      </c>
      <c r="C7192" s="321">
        <v>86242</v>
      </c>
    </row>
    <row r="7193" spans="1:3" ht="22.5" x14ac:dyDescent="0.25">
      <c r="A7193" s="321">
        <v>86243</v>
      </c>
      <c r="B7193" s="320" t="s">
        <v>8708</v>
      </c>
      <c r="C7193" s="321">
        <v>86243</v>
      </c>
    </row>
    <row r="7194" spans="1:3" ht="22.5" x14ac:dyDescent="0.25">
      <c r="A7194" s="321">
        <v>86244</v>
      </c>
      <c r="B7194" s="320" t="s">
        <v>8709</v>
      </c>
      <c r="C7194" s="321">
        <v>86244</v>
      </c>
    </row>
    <row r="7195" spans="1:3" ht="22.5" x14ac:dyDescent="0.25">
      <c r="A7195" s="321">
        <v>86249</v>
      </c>
      <c r="B7195" s="320" t="s">
        <v>8710</v>
      </c>
      <c r="C7195" s="321">
        <v>86249</v>
      </c>
    </row>
    <row r="7196" spans="1:3" ht="33.75" x14ac:dyDescent="0.25">
      <c r="A7196" s="321">
        <v>86251</v>
      </c>
      <c r="B7196" s="320" t="s">
        <v>8711</v>
      </c>
      <c r="C7196" s="321">
        <v>86251</v>
      </c>
    </row>
    <row r="7197" spans="1:3" ht="33.75" x14ac:dyDescent="0.25">
      <c r="A7197" s="321">
        <v>86252</v>
      </c>
      <c r="B7197" s="320" t="s">
        <v>8712</v>
      </c>
      <c r="C7197" s="321">
        <v>86252</v>
      </c>
    </row>
    <row r="7198" spans="1:3" ht="33.75" x14ac:dyDescent="0.25">
      <c r="A7198" s="321">
        <v>86253</v>
      </c>
      <c r="B7198" s="320" t="s">
        <v>8713</v>
      </c>
      <c r="C7198" s="321">
        <v>86253</v>
      </c>
    </row>
    <row r="7199" spans="1:3" ht="33.75" x14ac:dyDescent="0.25">
      <c r="A7199" s="321">
        <v>86254</v>
      </c>
      <c r="B7199" s="320" t="s">
        <v>8714</v>
      </c>
      <c r="C7199" s="321">
        <v>86254</v>
      </c>
    </row>
    <row r="7200" spans="1:3" ht="22.5" x14ac:dyDescent="0.25">
      <c r="A7200" s="321">
        <v>86255</v>
      </c>
      <c r="B7200" s="320" t="s">
        <v>8715</v>
      </c>
      <c r="C7200" s="321">
        <v>86255</v>
      </c>
    </row>
    <row r="7201" spans="1:3" ht="22.5" x14ac:dyDescent="0.25">
      <c r="A7201" s="321">
        <v>86256</v>
      </c>
      <c r="B7201" s="320" t="s">
        <v>8716</v>
      </c>
      <c r="C7201" s="321">
        <v>86256</v>
      </c>
    </row>
    <row r="7202" spans="1:3" ht="22.5" x14ac:dyDescent="0.25">
      <c r="A7202" s="321">
        <v>86311</v>
      </c>
      <c r="B7202" s="320" t="s">
        <v>8717</v>
      </c>
      <c r="C7202" s="321">
        <v>86311</v>
      </c>
    </row>
    <row r="7203" spans="1:3" ht="22.5" x14ac:dyDescent="0.25">
      <c r="A7203" s="321">
        <v>86312</v>
      </c>
      <c r="B7203" s="320" t="s">
        <v>8718</v>
      </c>
      <c r="C7203" s="321">
        <v>86312</v>
      </c>
    </row>
    <row r="7204" spans="1:3" ht="22.5" x14ac:dyDescent="0.25">
      <c r="A7204" s="321">
        <v>86320</v>
      </c>
      <c r="B7204" s="320" t="s">
        <v>8719</v>
      </c>
      <c r="C7204" s="321">
        <v>86320</v>
      </c>
    </row>
    <row r="7205" spans="1:3" ht="22.5" x14ac:dyDescent="0.25">
      <c r="A7205" s="321">
        <v>86330</v>
      </c>
      <c r="B7205" s="320" t="s">
        <v>8720</v>
      </c>
      <c r="C7205" s="321">
        <v>86330</v>
      </c>
    </row>
    <row r="7206" spans="1:3" ht="33.75" x14ac:dyDescent="0.25">
      <c r="A7206" s="321">
        <v>86340</v>
      </c>
      <c r="B7206" s="320" t="s">
        <v>8721</v>
      </c>
      <c r="C7206" s="321">
        <v>86340</v>
      </c>
    </row>
    <row r="7207" spans="1:3" ht="22.5" x14ac:dyDescent="0.25">
      <c r="A7207" s="321">
        <v>86350</v>
      </c>
      <c r="B7207" s="320" t="s">
        <v>8722</v>
      </c>
      <c r="C7207" s="321">
        <v>86350</v>
      </c>
    </row>
    <row r="7208" spans="1:3" ht="22.5" x14ac:dyDescent="0.25">
      <c r="A7208" s="321">
        <v>8711001</v>
      </c>
      <c r="B7208" s="320" t="s">
        <v>8723</v>
      </c>
      <c r="C7208" s="321">
        <v>8711001</v>
      </c>
    </row>
    <row r="7209" spans="1:3" ht="42" customHeight="1" x14ac:dyDescent="0.25">
      <c r="A7209" s="321">
        <v>8711002</v>
      </c>
      <c r="B7209" s="320" t="s">
        <v>8724</v>
      </c>
      <c r="C7209" s="321">
        <v>8711002</v>
      </c>
    </row>
    <row r="7210" spans="1:3" ht="45" x14ac:dyDescent="0.25">
      <c r="A7210" s="321">
        <v>8711003</v>
      </c>
      <c r="B7210" s="320" t="s">
        <v>8725</v>
      </c>
      <c r="C7210" s="321">
        <v>8711003</v>
      </c>
    </row>
    <row r="7211" spans="1:3" ht="22.5" x14ac:dyDescent="0.25">
      <c r="A7211" s="321">
        <v>8711004</v>
      </c>
      <c r="B7211" s="320" t="s">
        <v>8726</v>
      </c>
      <c r="C7211" s="321">
        <v>8711004</v>
      </c>
    </row>
    <row r="7212" spans="1:3" ht="22.5" x14ac:dyDescent="0.25">
      <c r="A7212" s="321">
        <v>8711099</v>
      </c>
      <c r="B7212" s="320" t="s">
        <v>8727</v>
      </c>
      <c r="C7212" s="321">
        <v>8711099</v>
      </c>
    </row>
    <row r="7213" spans="1:3" ht="33.75" x14ac:dyDescent="0.25">
      <c r="A7213" s="321">
        <v>8712001</v>
      </c>
      <c r="B7213" s="320" t="s">
        <v>8728</v>
      </c>
      <c r="C7213" s="321">
        <v>8712001</v>
      </c>
    </row>
    <row r="7214" spans="1:3" ht="22.5" x14ac:dyDescent="0.25">
      <c r="A7214" s="321">
        <v>87130</v>
      </c>
      <c r="B7214" s="320" t="s">
        <v>8729</v>
      </c>
      <c r="C7214" s="321">
        <v>87130</v>
      </c>
    </row>
    <row r="7215" spans="1:3" ht="33.75" x14ac:dyDescent="0.25">
      <c r="A7215" s="321">
        <v>8714101</v>
      </c>
      <c r="B7215" s="320" t="s">
        <v>8730</v>
      </c>
      <c r="C7215" s="321">
        <v>8714101</v>
      </c>
    </row>
    <row r="7216" spans="1:3" ht="22.5" x14ac:dyDescent="0.25">
      <c r="A7216" s="321">
        <v>8714102</v>
      </c>
      <c r="B7216" s="320" t="s">
        <v>8731</v>
      </c>
      <c r="C7216" s="321">
        <v>8714102</v>
      </c>
    </row>
    <row r="7217" spans="1:3" ht="22.5" x14ac:dyDescent="0.25">
      <c r="A7217" s="321">
        <v>8714199</v>
      </c>
      <c r="B7217" s="320" t="s">
        <v>8732</v>
      </c>
      <c r="C7217" s="321">
        <v>8714199</v>
      </c>
    </row>
    <row r="7218" spans="1:3" ht="22.5" x14ac:dyDescent="0.25">
      <c r="A7218" s="321">
        <v>87142</v>
      </c>
      <c r="B7218" s="320" t="s">
        <v>8733</v>
      </c>
      <c r="C7218" s="321">
        <v>87142</v>
      </c>
    </row>
    <row r="7219" spans="1:3" ht="22.5" x14ac:dyDescent="0.25">
      <c r="A7219" s="321">
        <v>87143</v>
      </c>
      <c r="B7219" s="320" t="s">
        <v>8734</v>
      </c>
      <c r="C7219" s="321">
        <v>87143</v>
      </c>
    </row>
    <row r="7220" spans="1:3" ht="22.5" x14ac:dyDescent="0.25">
      <c r="A7220" s="321">
        <v>8714401</v>
      </c>
      <c r="B7220" s="320" t="s">
        <v>8735</v>
      </c>
      <c r="C7220" s="321">
        <v>8714401</v>
      </c>
    </row>
    <row r="7221" spans="1:3" ht="22.5" x14ac:dyDescent="0.25">
      <c r="A7221" s="321">
        <v>8714402</v>
      </c>
      <c r="B7221" s="320" t="s">
        <v>8736</v>
      </c>
      <c r="C7221" s="321">
        <v>8714402</v>
      </c>
    </row>
    <row r="7222" spans="1:3" ht="22.5" x14ac:dyDescent="0.25">
      <c r="A7222" s="321">
        <v>8714499</v>
      </c>
      <c r="B7222" s="320" t="s">
        <v>8737</v>
      </c>
      <c r="C7222" s="321">
        <v>8714499</v>
      </c>
    </row>
    <row r="7223" spans="1:3" ht="22.5" x14ac:dyDescent="0.25">
      <c r="A7223" s="321">
        <v>8714501</v>
      </c>
      <c r="B7223" s="320" t="s">
        <v>8738</v>
      </c>
      <c r="C7223" s="321">
        <v>8714501</v>
      </c>
    </row>
    <row r="7224" spans="1:3" ht="22.5" x14ac:dyDescent="0.25">
      <c r="A7224" s="321">
        <v>8714599</v>
      </c>
      <c r="B7224" s="320" t="s">
        <v>8739</v>
      </c>
      <c r="C7224" s="321">
        <v>8714599</v>
      </c>
    </row>
    <row r="7225" spans="1:3" ht="22.5" x14ac:dyDescent="0.25">
      <c r="A7225" s="321">
        <v>8714601</v>
      </c>
      <c r="B7225" s="320" t="s">
        <v>8740</v>
      </c>
      <c r="C7225" s="321">
        <v>8714601</v>
      </c>
    </row>
    <row r="7226" spans="1:3" ht="22.5" x14ac:dyDescent="0.25">
      <c r="A7226" s="321">
        <v>8714699</v>
      </c>
      <c r="B7226" s="320" t="s">
        <v>8741</v>
      </c>
      <c r="C7226" s="321">
        <v>8714699</v>
      </c>
    </row>
    <row r="7227" spans="1:3" ht="33.75" x14ac:dyDescent="0.25">
      <c r="A7227" s="321">
        <v>8714999</v>
      </c>
      <c r="B7227" s="320" t="s">
        <v>8742</v>
      </c>
      <c r="C7227" s="321">
        <v>8714999</v>
      </c>
    </row>
    <row r="7228" spans="1:3" ht="22.5" x14ac:dyDescent="0.25">
      <c r="A7228" s="321">
        <v>87151</v>
      </c>
      <c r="B7228" s="320" t="s">
        <v>8743</v>
      </c>
      <c r="C7228" s="321">
        <v>87151</v>
      </c>
    </row>
    <row r="7229" spans="1:3" x14ac:dyDescent="0.25">
      <c r="A7229" s="321">
        <v>8715201</v>
      </c>
      <c r="B7229" s="320" t="s">
        <v>8744</v>
      </c>
      <c r="C7229" s="321">
        <v>8715201</v>
      </c>
    </row>
    <row r="7230" spans="1:3" ht="22.5" x14ac:dyDescent="0.25">
      <c r="A7230" s="321">
        <v>8715202</v>
      </c>
      <c r="B7230" s="320" t="s">
        <v>8745</v>
      </c>
      <c r="C7230" s="321">
        <v>8715202</v>
      </c>
    </row>
    <row r="7231" spans="1:3" ht="22.5" x14ac:dyDescent="0.25">
      <c r="A7231" s="321">
        <v>8715203</v>
      </c>
      <c r="B7231" s="320" t="s">
        <v>8746</v>
      </c>
      <c r="C7231" s="321">
        <v>8715203</v>
      </c>
    </row>
    <row r="7232" spans="1:3" ht="22.5" x14ac:dyDescent="0.25">
      <c r="A7232" s="321">
        <v>8715204</v>
      </c>
      <c r="B7232" s="320" t="s">
        <v>8747</v>
      </c>
      <c r="C7232" s="321">
        <v>8715204</v>
      </c>
    </row>
    <row r="7233" spans="1:3" ht="22.5" x14ac:dyDescent="0.25">
      <c r="A7233" s="321">
        <v>8715205</v>
      </c>
      <c r="B7233" s="320" t="s">
        <v>8748</v>
      </c>
      <c r="C7233" s="321">
        <v>8715205</v>
      </c>
    </row>
    <row r="7234" spans="1:3" ht="22.5" x14ac:dyDescent="0.25">
      <c r="A7234" s="321">
        <v>8715299</v>
      </c>
      <c r="B7234" s="320" t="s">
        <v>8749</v>
      </c>
      <c r="C7234" s="321">
        <v>8715299</v>
      </c>
    </row>
    <row r="7235" spans="1:3" ht="22.5" x14ac:dyDescent="0.25">
      <c r="A7235" s="321">
        <v>8715301</v>
      </c>
      <c r="B7235" s="320" t="s">
        <v>8750</v>
      </c>
      <c r="C7235" s="321">
        <v>8715301</v>
      </c>
    </row>
    <row r="7236" spans="1:3" ht="33.75" x14ac:dyDescent="0.25">
      <c r="A7236" s="321">
        <v>8715302</v>
      </c>
      <c r="B7236" s="320" t="s">
        <v>8751</v>
      </c>
      <c r="C7236" s="321">
        <v>8715302</v>
      </c>
    </row>
    <row r="7237" spans="1:3" ht="22.5" x14ac:dyDescent="0.25">
      <c r="A7237" s="321">
        <v>8715303</v>
      </c>
      <c r="B7237" s="320" t="s">
        <v>8752</v>
      </c>
      <c r="C7237" s="321">
        <v>8715303</v>
      </c>
    </row>
    <row r="7238" spans="1:3" ht="22.5" x14ac:dyDescent="0.25">
      <c r="A7238" s="321">
        <v>8715399</v>
      </c>
      <c r="B7238" s="320" t="s">
        <v>8753</v>
      </c>
      <c r="C7238" s="321">
        <v>8715399</v>
      </c>
    </row>
    <row r="7239" spans="1:3" ht="22.5" x14ac:dyDescent="0.25">
      <c r="A7239" s="321">
        <v>8715401</v>
      </c>
      <c r="B7239" s="320" t="s">
        <v>8754</v>
      </c>
      <c r="C7239" s="321">
        <v>8715401</v>
      </c>
    </row>
    <row r="7240" spans="1:3" ht="33.75" x14ac:dyDescent="0.25">
      <c r="A7240" s="321">
        <v>8715402</v>
      </c>
      <c r="B7240" s="320" t="s">
        <v>8755</v>
      </c>
      <c r="C7240" s="321">
        <v>8715402</v>
      </c>
    </row>
    <row r="7241" spans="1:3" ht="22.5" x14ac:dyDescent="0.25">
      <c r="A7241" s="321">
        <v>8715403</v>
      </c>
      <c r="B7241" s="320" t="s">
        <v>8756</v>
      </c>
      <c r="C7241" s="321">
        <v>8715403</v>
      </c>
    </row>
    <row r="7242" spans="1:3" ht="56.25" x14ac:dyDescent="0.25">
      <c r="A7242" s="321">
        <v>8715501</v>
      </c>
      <c r="B7242" s="320" t="s">
        <v>8757</v>
      </c>
      <c r="C7242" s="321">
        <v>8715501</v>
      </c>
    </row>
    <row r="7243" spans="1:3" ht="22.5" x14ac:dyDescent="0.25">
      <c r="A7243" s="321">
        <v>8715601</v>
      </c>
      <c r="B7243" s="320" t="s">
        <v>8758</v>
      </c>
      <c r="C7243" s="321">
        <v>8715601</v>
      </c>
    </row>
    <row r="7244" spans="1:3" ht="33.75" x14ac:dyDescent="0.25">
      <c r="A7244" s="321">
        <v>8715602</v>
      </c>
      <c r="B7244" s="320" t="s">
        <v>8759</v>
      </c>
      <c r="C7244" s="321">
        <v>8715602</v>
      </c>
    </row>
    <row r="7245" spans="1:3" ht="33.75" x14ac:dyDescent="0.25">
      <c r="A7245" s="321">
        <v>8715603</v>
      </c>
      <c r="B7245" s="320" t="s">
        <v>8760</v>
      </c>
      <c r="C7245" s="321">
        <v>8715603</v>
      </c>
    </row>
    <row r="7246" spans="1:3" ht="22.5" x14ac:dyDescent="0.25">
      <c r="A7246" s="321">
        <v>8715604</v>
      </c>
      <c r="B7246" s="320" t="s">
        <v>8761</v>
      </c>
      <c r="C7246" s="321">
        <v>8715604</v>
      </c>
    </row>
    <row r="7247" spans="1:3" ht="22.5" x14ac:dyDescent="0.25">
      <c r="A7247" s="321">
        <v>8715605</v>
      </c>
      <c r="B7247" s="320" t="s">
        <v>8762</v>
      </c>
      <c r="C7247" s="321">
        <v>8715605</v>
      </c>
    </row>
    <row r="7248" spans="1:3" ht="33.75" x14ac:dyDescent="0.25">
      <c r="A7248" s="321">
        <v>8715606</v>
      </c>
      <c r="B7248" s="320" t="s">
        <v>8763</v>
      </c>
      <c r="C7248" s="321">
        <v>8715606</v>
      </c>
    </row>
    <row r="7249" spans="1:3" ht="22.5" x14ac:dyDescent="0.25">
      <c r="A7249" s="321">
        <v>8715607</v>
      </c>
      <c r="B7249" s="320" t="s">
        <v>8764</v>
      </c>
      <c r="C7249" s="321">
        <v>8715607</v>
      </c>
    </row>
    <row r="7250" spans="1:3" ht="33.75" x14ac:dyDescent="0.25">
      <c r="A7250" s="321">
        <v>8715608</v>
      </c>
      <c r="B7250" s="320" t="s">
        <v>8765</v>
      </c>
      <c r="C7250" s="321">
        <v>8715608</v>
      </c>
    </row>
    <row r="7251" spans="1:3" ht="22.5" x14ac:dyDescent="0.25">
      <c r="A7251" s="321">
        <v>8715609</v>
      </c>
      <c r="B7251" s="320" t="s">
        <v>8766</v>
      </c>
      <c r="C7251" s="321">
        <v>8715609</v>
      </c>
    </row>
    <row r="7252" spans="1:3" ht="33.75" x14ac:dyDescent="0.25">
      <c r="A7252" s="321">
        <v>8715610</v>
      </c>
      <c r="B7252" s="320" t="s">
        <v>8767</v>
      </c>
      <c r="C7252" s="321">
        <v>8715610</v>
      </c>
    </row>
    <row r="7253" spans="1:3" ht="33.75" x14ac:dyDescent="0.25">
      <c r="A7253" s="321">
        <v>8715611</v>
      </c>
      <c r="B7253" s="320" t="s">
        <v>8768</v>
      </c>
      <c r="C7253" s="321">
        <v>8715611</v>
      </c>
    </row>
    <row r="7254" spans="1:3" ht="33.75" x14ac:dyDescent="0.25">
      <c r="A7254" s="321">
        <v>8715612</v>
      </c>
      <c r="B7254" s="320" t="s">
        <v>8769</v>
      </c>
      <c r="C7254" s="321">
        <v>8715612</v>
      </c>
    </row>
    <row r="7255" spans="1:3" ht="33.75" x14ac:dyDescent="0.25">
      <c r="A7255" s="321">
        <v>8715613</v>
      </c>
      <c r="B7255" s="320" t="s">
        <v>8770</v>
      </c>
      <c r="C7255" s="321">
        <v>8715613</v>
      </c>
    </row>
    <row r="7256" spans="1:3" ht="22.5" x14ac:dyDescent="0.25">
      <c r="A7256" s="321">
        <v>8715614</v>
      </c>
      <c r="B7256" s="320" t="s">
        <v>8771</v>
      </c>
      <c r="C7256" s="321">
        <v>8715614</v>
      </c>
    </row>
    <row r="7257" spans="1:3" ht="45" x14ac:dyDescent="0.25">
      <c r="A7257" s="321">
        <v>8715615</v>
      </c>
      <c r="B7257" s="320" t="s">
        <v>8772</v>
      </c>
      <c r="C7257" s="321">
        <v>8715615</v>
      </c>
    </row>
    <row r="7258" spans="1:3" ht="33.75" x14ac:dyDescent="0.25">
      <c r="A7258" s="321">
        <v>8715616</v>
      </c>
      <c r="B7258" s="320" t="s">
        <v>8773</v>
      </c>
      <c r="C7258" s="321">
        <v>8715616</v>
      </c>
    </row>
    <row r="7259" spans="1:3" ht="22.5" x14ac:dyDescent="0.25">
      <c r="A7259" s="321">
        <v>8715617</v>
      </c>
      <c r="B7259" s="320" t="s">
        <v>8774</v>
      </c>
      <c r="C7259" s="321">
        <v>8715617</v>
      </c>
    </row>
    <row r="7260" spans="1:3" ht="22.5" x14ac:dyDescent="0.25">
      <c r="A7260" s="321">
        <v>8715618</v>
      </c>
      <c r="B7260" s="320" t="s">
        <v>8775</v>
      </c>
      <c r="C7260" s="321">
        <v>8715618</v>
      </c>
    </row>
    <row r="7261" spans="1:3" ht="33.75" x14ac:dyDescent="0.25">
      <c r="A7261" s="321">
        <v>8715619</v>
      </c>
      <c r="B7261" s="320" t="s">
        <v>8776</v>
      </c>
      <c r="C7261" s="321">
        <v>8715619</v>
      </c>
    </row>
    <row r="7262" spans="1:3" ht="33.75" x14ac:dyDescent="0.25">
      <c r="A7262" s="321">
        <v>8715620</v>
      </c>
      <c r="B7262" s="320" t="s">
        <v>8777</v>
      </c>
      <c r="C7262" s="321">
        <v>8715620</v>
      </c>
    </row>
    <row r="7263" spans="1:3" ht="33.75" x14ac:dyDescent="0.25">
      <c r="A7263" s="321">
        <v>8715621</v>
      </c>
      <c r="B7263" s="320" t="s">
        <v>8778</v>
      </c>
      <c r="C7263" s="321">
        <v>8715621</v>
      </c>
    </row>
    <row r="7264" spans="1:3" ht="22.5" x14ac:dyDescent="0.25">
      <c r="A7264" s="321">
        <v>8715698</v>
      </c>
      <c r="B7264" s="320" t="s">
        <v>8779</v>
      </c>
      <c r="C7264" s="321">
        <v>8715698</v>
      </c>
    </row>
    <row r="7265" spans="1:3" ht="22.5" x14ac:dyDescent="0.25">
      <c r="A7265" s="321">
        <v>8715699</v>
      </c>
      <c r="B7265" s="320" t="s">
        <v>8780</v>
      </c>
      <c r="C7265" s="321">
        <v>8715699</v>
      </c>
    </row>
    <row r="7266" spans="1:3" x14ac:dyDescent="0.25">
      <c r="A7266" s="321">
        <v>8715701</v>
      </c>
      <c r="B7266" s="320" t="s">
        <v>8781</v>
      </c>
      <c r="C7266" s="321">
        <v>8715701</v>
      </c>
    </row>
    <row r="7267" spans="1:3" ht="22.5" x14ac:dyDescent="0.25">
      <c r="A7267" s="321">
        <v>8715999</v>
      </c>
      <c r="B7267" s="320" t="s">
        <v>8782</v>
      </c>
      <c r="C7267" s="321">
        <v>8715999</v>
      </c>
    </row>
    <row r="7268" spans="1:3" x14ac:dyDescent="0.25">
      <c r="A7268" s="321">
        <v>87210</v>
      </c>
      <c r="B7268" s="320" t="s">
        <v>8783</v>
      </c>
      <c r="C7268" s="321">
        <v>87210</v>
      </c>
    </row>
    <row r="7269" spans="1:3" x14ac:dyDescent="0.25">
      <c r="A7269" s="321">
        <v>87220</v>
      </c>
      <c r="B7269" s="320" t="s">
        <v>8784</v>
      </c>
      <c r="C7269" s="321">
        <v>87220</v>
      </c>
    </row>
    <row r="7270" spans="1:3" ht="22.5" x14ac:dyDescent="0.25">
      <c r="A7270" s="321">
        <v>87230</v>
      </c>
      <c r="B7270" s="320" t="s">
        <v>8785</v>
      </c>
      <c r="C7270" s="321">
        <v>87230</v>
      </c>
    </row>
    <row r="7271" spans="1:3" x14ac:dyDescent="0.25">
      <c r="A7271" s="321">
        <v>8724001</v>
      </c>
      <c r="B7271" s="320" t="s">
        <v>8786</v>
      </c>
      <c r="C7271" s="321">
        <v>8724001</v>
      </c>
    </row>
    <row r="7272" spans="1:3" ht="22.5" x14ac:dyDescent="0.25">
      <c r="A7272" s="321">
        <v>8729001</v>
      </c>
      <c r="B7272" s="320" t="s">
        <v>8787</v>
      </c>
      <c r="C7272" s="321">
        <v>8729001</v>
      </c>
    </row>
    <row r="7273" spans="1:3" ht="22.5" x14ac:dyDescent="0.25">
      <c r="A7273" s="321">
        <v>8729002</v>
      </c>
      <c r="B7273" s="320" t="s">
        <v>8788</v>
      </c>
      <c r="C7273" s="321">
        <v>8729002</v>
      </c>
    </row>
    <row r="7274" spans="1:3" x14ac:dyDescent="0.25">
      <c r="A7274" s="321">
        <v>8729003</v>
      </c>
      <c r="B7274" s="320" t="s">
        <v>8789</v>
      </c>
      <c r="C7274" s="321">
        <v>8729003</v>
      </c>
    </row>
    <row r="7275" spans="1:3" ht="22.5" x14ac:dyDescent="0.25">
      <c r="A7275" s="321">
        <v>8729099</v>
      </c>
      <c r="B7275" s="320" t="s">
        <v>8790</v>
      </c>
      <c r="C7275" s="321">
        <v>8729099</v>
      </c>
    </row>
    <row r="7276" spans="1:3" ht="22.5" x14ac:dyDescent="0.25">
      <c r="A7276" s="321">
        <v>8731001</v>
      </c>
      <c r="B7276" s="320" t="s">
        <v>8791</v>
      </c>
      <c r="C7276" s="321">
        <v>8731001</v>
      </c>
    </row>
    <row r="7277" spans="1:3" ht="33.75" x14ac:dyDescent="0.25">
      <c r="A7277" s="321">
        <v>8731002</v>
      </c>
      <c r="B7277" s="320" t="s">
        <v>8792</v>
      </c>
      <c r="C7277" s="321">
        <v>8731002</v>
      </c>
    </row>
    <row r="7278" spans="1:3" ht="33.75" x14ac:dyDescent="0.25">
      <c r="A7278" s="321">
        <v>8731003</v>
      </c>
      <c r="B7278" s="320" t="s">
        <v>8793</v>
      </c>
      <c r="C7278" s="321">
        <v>8731003</v>
      </c>
    </row>
    <row r="7279" spans="1:3" ht="22.5" x14ac:dyDescent="0.25">
      <c r="A7279" s="321">
        <v>8731099</v>
      </c>
      <c r="B7279" s="320" t="s">
        <v>8794</v>
      </c>
      <c r="C7279" s="321">
        <v>8731099</v>
      </c>
    </row>
    <row r="7280" spans="1:3" ht="22.5" x14ac:dyDescent="0.25">
      <c r="A7280" s="321">
        <v>8732001</v>
      </c>
      <c r="B7280" s="320" t="s">
        <v>8795</v>
      </c>
      <c r="C7280" s="321">
        <v>8732001</v>
      </c>
    </row>
    <row r="7281" spans="1:3" ht="33.75" x14ac:dyDescent="0.25">
      <c r="A7281" s="321">
        <v>8732002</v>
      </c>
      <c r="B7281" s="320" t="s">
        <v>8796</v>
      </c>
      <c r="C7281" s="321">
        <v>8732002</v>
      </c>
    </row>
    <row r="7282" spans="1:3" ht="22.5" x14ac:dyDescent="0.25">
      <c r="A7282" s="321">
        <v>8732003</v>
      </c>
      <c r="B7282" s="320" t="s">
        <v>8797</v>
      </c>
      <c r="C7282" s="321">
        <v>8732003</v>
      </c>
    </row>
    <row r="7283" spans="1:3" ht="22.5" x14ac:dyDescent="0.25">
      <c r="A7283" s="321">
        <v>8732004</v>
      </c>
      <c r="B7283" s="320" t="s">
        <v>8798</v>
      </c>
      <c r="C7283" s="321">
        <v>8732004</v>
      </c>
    </row>
    <row r="7284" spans="1:3" ht="33.75" x14ac:dyDescent="0.25">
      <c r="A7284" s="321">
        <v>8732005</v>
      </c>
      <c r="B7284" s="320" t="s">
        <v>8799</v>
      </c>
      <c r="C7284" s="321">
        <v>8732005</v>
      </c>
    </row>
    <row r="7285" spans="1:3" ht="33.75" x14ac:dyDescent="0.25">
      <c r="A7285" s="321">
        <v>8732006</v>
      </c>
      <c r="B7285" s="320" t="s">
        <v>8800</v>
      </c>
      <c r="C7285" s="321">
        <v>8732006</v>
      </c>
    </row>
    <row r="7286" spans="1:3" ht="22.5" x14ac:dyDescent="0.25">
      <c r="A7286" s="321">
        <v>8732007</v>
      </c>
      <c r="B7286" s="320" t="s">
        <v>8801</v>
      </c>
      <c r="C7286" s="321">
        <v>8732007</v>
      </c>
    </row>
    <row r="7287" spans="1:3" ht="22.5" x14ac:dyDescent="0.25">
      <c r="A7287" s="321">
        <v>8732008</v>
      </c>
      <c r="B7287" s="320" t="s">
        <v>8802</v>
      </c>
      <c r="C7287" s="321">
        <v>8732008</v>
      </c>
    </row>
    <row r="7288" spans="1:3" ht="22.5" x14ac:dyDescent="0.25">
      <c r="A7288" s="321">
        <v>8732009</v>
      </c>
      <c r="B7288" s="320" t="s">
        <v>8803</v>
      </c>
      <c r="C7288" s="321">
        <v>8732009</v>
      </c>
    </row>
    <row r="7289" spans="1:3" ht="22.5" x14ac:dyDescent="0.25">
      <c r="A7289" s="321">
        <v>8732010</v>
      </c>
      <c r="B7289" s="320" t="s">
        <v>8804</v>
      </c>
      <c r="C7289" s="321">
        <v>8732010</v>
      </c>
    </row>
    <row r="7290" spans="1:3" ht="22.5" x14ac:dyDescent="0.25">
      <c r="A7290" s="321">
        <v>8732011</v>
      </c>
      <c r="B7290" s="320" t="s">
        <v>8805</v>
      </c>
      <c r="C7290" s="321">
        <v>8732011</v>
      </c>
    </row>
    <row r="7291" spans="1:3" ht="33.75" x14ac:dyDescent="0.25">
      <c r="A7291" s="321">
        <v>8732012</v>
      </c>
      <c r="B7291" s="320" t="s">
        <v>8806</v>
      </c>
      <c r="C7291" s="321">
        <v>8732012</v>
      </c>
    </row>
    <row r="7292" spans="1:3" ht="22.5" x14ac:dyDescent="0.25">
      <c r="A7292" s="321">
        <v>8732013</v>
      </c>
      <c r="B7292" s="320" t="s">
        <v>8807</v>
      </c>
      <c r="C7292" s="321">
        <v>8732013</v>
      </c>
    </row>
    <row r="7293" spans="1:3" ht="22.5" x14ac:dyDescent="0.25">
      <c r="A7293" s="321">
        <v>8732014</v>
      </c>
      <c r="B7293" s="320" t="s">
        <v>8808</v>
      </c>
      <c r="C7293" s="321">
        <v>8732014</v>
      </c>
    </row>
    <row r="7294" spans="1:3" ht="33.75" x14ac:dyDescent="0.25">
      <c r="A7294" s="321">
        <v>8732015</v>
      </c>
      <c r="B7294" s="320" t="s">
        <v>8809</v>
      </c>
      <c r="C7294" s="321">
        <v>8732015</v>
      </c>
    </row>
    <row r="7295" spans="1:3" ht="33.75" x14ac:dyDescent="0.25">
      <c r="A7295" s="321">
        <v>8732016</v>
      </c>
      <c r="B7295" s="320" t="s">
        <v>8810</v>
      </c>
      <c r="C7295" s="321">
        <v>8732016</v>
      </c>
    </row>
    <row r="7296" spans="1:3" ht="22.5" x14ac:dyDescent="0.25">
      <c r="A7296" s="321">
        <v>8732017</v>
      </c>
      <c r="B7296" s="320" t="s">
        <v>8811</v>
      </c>
      <c r="C7296" s="321">
        <v>8732017</v>
      </c>
    </row>
    <row r="7297" spans="1:3" ht="22.5" x14ac:dyDescent="0.25">
      <c r="A7297" s="321">
        <v>8732018</v>
      </c>
      <c r="B7297" s="320" t="s">
        <v>8812</v>
      </c>
      <c r="C7297" s="321">
        <v>8732018</v>
      </c>
    </row>
    <row r="7298" spans="1:3" ht="33.75" x14ac:dyDescent="0.25">
      <c r="A7298" s="321">
        <v>8732019</v>
      </c>
      <c r="B7298" s="320" t="s">
        <v>8813</v>
      </c>
      <c r="C7298" s="321">
        <v>8732019</v>
      </c>
    </row>
    <row r="7299" spans="1:3" ht="22.5" x14ac:dyDescent="0.25">
      <c r="A7299" s="321">
        <v>8732098</v>
      </c>
      <c r="B7299" s="320" t="s">
        <v>8814</v>
      </c>
      <c r="C7299" s="321">
        <v>8732098</v>
      </c>
    </row>
    <row r="7300" spans="1:3" ht="22.5" x14ac:dyDescent="0.25">
      <c r="A7300" s="321">
        <v>8732099</v>
      </c>
      <c r="B7300" s="320" t="s">
        <v>8815</v>
      </c>
      <c r="C7300" s="321">
        <v>8732099</v>
      </c>
    </row>
    <row r="7301" spans="1:3" ht="22.5" x14ac:dyDescent="0.25">
      <c r="A7301" s="321">
        <v>8733101</v>
      </c>
      <c r="B7301" s="320" t="s">
        <v>8816</v>
      </c>
      <c r="C7301" s="321">
        <v>8733101</v>
      </c>
    </row>
    <row r="7302" spans="1:3" ht="22.5" x14ac:dyDescent="0.25">
      <c r="A7302" s="321">
        <v>87332</v>
      </c>
      <c r="B7302" s="320" t="s">
        <v>8817</v>
      </c>
      <c r="C7302" s="321">
        <v>87332</v>
      </c>
    </row>
    <row r="7303" spans="1:3" ht="22.5" x14ac:dyDescent="0.25">
      <c r="A7303" s="321">
        <v>8733301</v>
      </c>
      <c r="B7303" s="320" t="s">
        <v>8818</v>
      </c>
      <c r="C7303" s="321">
        <v>8733301</v>
      </c>
    </row>
    <row r="7304" spans="1:3" ht="22.5" x14ac:dyDescent="0.25">
      <c r="A7304" s="321">
        <v>8734001</v>
      </c>
      <c r="B7304" s="320" t="s">
        <v>8819</v>
      </c>
      <c r="C7304" s="321">
        <v>8734001</v>
      </c>
    </row>
    <row r="7305" spans="1:3" ht="22.5" x14ac:dyDescent="0.25">
      <c r="A7305" s="321">
        <v>8735001</v>
      </c>
      <c r="B7305" s="320" t="s">
        <v>8820</v>
      </c>
      <c r="C7305" s="321">
        <v>8735001</v>
      </c>
    </row>
    <row r="7306" spans="1:3" ht="22.5" x14ac:dyDescent="0.25">
      <c r="A7306" s="321">
        <v>8736099</v>
      </c>
      <c r="B7306" s="320" t="s">
        <v>8821</v>
      </c>
      <c r="C7306" s="321">
        <v>8736099</v>
      </c>
    </row>
    <row r="7307" spans="1:3" x14ac:dyDescent="0.25">
      <c r="A7307" s="321">
        <v>87390</v>
      </c>
      <c r="B7307" s="320" t="s">
        <v>8822</v>
      </c>
      <c r="C7307" s="321">
        <v>87390</v>
      </c>
    </row>
    <row r="7308" spans="1:3" x14ac:dyDescent="0.25">
      <c r="A7308" s="321">
        <v>88110</v>
      </c>
      <c r="B7308" s="320" t="s">
        <v>8823</v>
      </c>
      <c r="C7308" s="321">
        <v>88110</v>
      </c>
    </row>
    <row r="7309" spans="1:3" x14ac:dyDescent="0.25">
      <c r="A7309" s="321">
        <v>88120</v>
      </c>
      <c r="B7309" s="320" t="s">
        <v>8824</v>
      </c>
      <c r="C7309" s="321">
        <v>88120</v>
      </c>
    </row>
    <row r="7310" spans="1:3" x14ac:dyDescent="0.25">
      <c r="A7310" s="321">
        <v>88130</v>
      </c>
      <c r="B7310" s="320" t="s">
        <v>8825</v>
      </c>
      <c r="C7310" s="321">
        <v>88130</v>
      </c>
    </row>
    <row r="7311" spans="1:3" ht="22.5" x14ac:dyDescent="0.25">
      <c r="A7311" s="321">
        <v>88140</v>
      </c>
      <c r="B7311" s="320" t="s">
        <v>8826</v>
      </c>
      <c r="C7311" s="321">
        <v>88140</v>
      </c>
    </row>
    <row r="7312" spans="1:3" x14ac:dyDescent="0.25">
      <c r="A7312" s="321">
        <v>88150</v>
      </c>
      <c r="B7312" s="320" t="s">
        <v>8827</v>
      </c>
      <c r="C7312" s="321">
        <v>88150</v>
      </c>
    </row>
    <row r="7313" spans="1:3" ht="22.5" x14ac:dyDescent="0.25">
      <c r="A7313" s="321">
        <v>8816101</v>
      </c>
      <c r="B7313" s="320" t="s">
        <v>8828</v>
      </c>
      <c r="C7313" s="321">
        <v>8816101</v>
      </c>
    </row>
    <row r="7314" spans="1:3" ht="22.5" x14ac:dyDescent="0.25">
      <c r="A7314" s="321">
        <v>88162</v>
      </c>
      <c r="B7314" s="320" t="s">
        <v>8829</v>
      </c>
      <c r="C7314" s="321">
        <v>88162</v>
      </c>
    </row>
    <row r="7315" spans="1:3" x14ac:dyDescent="0.25">
      <c r="A7315" s="321">
        <v>88163</v>
      </c>
      <c r="B7315" s="320" t="s">
        <v>8830</v>
      </c>
      <c r="C7315" s="321">
        <v>88163</v>
      </c>
    </row>
    <row r="7316" spans="1:3" x14ac:dyDescent="0.25">
      <c r="A7316" s="321">
        <v>88164</v>
      </c>
      <c r="B7316" s="320" t="s">
        <v>8831</v>
      </c>
      <c r="C7316" s="321">
        <v>88164</v>
      </c>
    </row>
    <row r="7317" spans="1:3" ht="22.5" x14ac:dyDescent="0.25">
      <c r="A7317" s="321">
        <v>88165</v>
      </c>
      <c r="B7317" s="320" t="s">
        <v>8832</v>
      </c>
      <c r="C7317" s="321">
        <v>88165</v>
      </c>
    </row>
    <row r="7318" spans="1:3" ht="22.5" x14ac:dyDescent="0.25">
      <c r="A7318" s="321">
        <v>88166</v>
      </c>
      <c r="B7318" s="320" t="s">
        <v>8833</v>
      </c>
      <c r="C7318" s="321">
        <v>88166</v>
      </c>
    </row>
    <row r="7319" spans="1:3" ht="22.5" x14ac:dyDescent="0.25">
      <c r="A7319" s="321">
        <v>88167</v>
      </c>
      <c r="B7319" s="320" t="s">
        <v>8834</v>
      </c>
      <c r="C7319" s="321">
        <v>88167</v>
      </c>
    </row>
    <row r="7320" spans="1:3" x14ac:dyDescent="0.25">
      <c r="A7320" s="321">
        <v>88168</v>
      </c>
      <c r="B7320" s="320" t="s">
        <v>8835</v>
      </c>
      <c r="C7320" s="321">
        <v>88168</v>
      </c>
    </row>
    <row r="7321" spans="1:3" ht="22.5" x14ac:dyDescent="0.25">
      <c r="A7321" s="321">
        <v>88169</v>
      </c>
      <c r="B7321" s="320" t="s">
        <v>8836</v>
      </c>
      <c r="C7321" s="321">
        <v>88169</v>
      </c>
    </row>
    <row r="7322" spans="1:3" ht="22.5" x14ac:dyDescent="0.25">
      <c r="A7322" s="321">
        <v>88170</v>
      </c>
      <c r="B7322" s="320" t="s">
        <v>8837</v>
      </c>
      <c r="C7322" s="321">
        <v>88170</v>
      </c>
    </row>
    <row r="7323" spans="1:3" ht="22.5" x14ac:dyDescent="0.25">
      <c r="A7323" s="321">
        <v>88181</v>
      </c>
      <c r="B7323" s="320" t="s">
        <v>8838</v>
      </c>
      <c r="C7323" s="321">
        <v>88181</v>
      </c>
    </row>
    <row r="7324" spans="1:3" ht="22.5" x14ac:dyDescent="0.25">
      <c r="A7324" s="321">
        <v>88182</v>
      </c>
      <c r="B7324" s="320" t="s">
        <v>8839</v>
      </c>
      <c r="C7324" s="321">
        <v>88182</v>
      </c>
    </row>
    <row r="7325" spans="1:3" ht="22.5" x14ac:dyDescent="0.25">
      <c r="A7325" s="321">
        <v>88183</v>
      </c>
      <c r="B7325" s="320" t="s">
        <v>8840</v>
      </c>
      <c r="C7325" s="321">
        <v>88183</v>
      </c>
    </row>
    <row r="7326" spans="1:3" ht="33.75" x14ac:dyDescent="0.25">
      <c r="A7326" s="321">
        <v>88184</v>
      </c>
      <c r="B7326" s="320" t="s">
        <v>8841</v>
      </c>
      <c r="C7326" s="321">
        <v>88184</v>
      </c>
    </row>
    <row r="7327" spans="1:3" x14ac:dyDescent="0.25">
      <c r="A7327" s="321">
        <v>88190</v>
      </c>
      <c r="B7327" s="320" t="s">
        <v>8842</v>
      </c>
      <c r="C7327" s="321">
        <v>88190</v>
      </c>
    </row>
    <row r="7328" spans="1:3" x14ac:dyDescent="0.25">
      <c r="A7328" s="321">
        <v>8821101</v>
      </c>
      <c r="B7328" s="320" t="s">
        <v>8843</v>
      </c>
      <c r="C7328" s="321">
        <v>8821101</v>
      </c>
    </row>
    <row r="7329" spans="1:3" x14ac:dyDescent="0.25">
      <c r="A7329" s="321">
        <v>88212</v>
      </c>
      <c r="B7329" s="320" t="s">
        <v>8844</v>
      </c>
      <c r="C7329" s="321">
        <v>88212</v>
      </c>
    </row>
    <row r="7330" spans="1:3" x14ac:dyDescent="0.25">
      <c r="A7330" s="321">
        <v>8821301</v>
      </c>
      <c r="B7330" s="320" t="s">
        <v>8845</v>
      </c>
      <c r="C7330" s="321">
        <v>8821301</v>
      </c>
    </row>
    <row r="7331" spans="1:3" x14ac:dyDescent="0.25">
      <c r="A7331" s="321">
        <v>8821302</v>
      </c>
      <c r="B7331" s="320" t="s">
        <v>8846</v>
      </c>
      <c r="C7331" s="321">
        <v>8821302</v>
      </c>
    </row>
    <row r="7332" spans="1:3" ht="22.5" x14ac:dyDescent="0.25">
      <c r="A7332" s="321">
        <v>8821303</v>
      </c>
      <c r="B7332" s="320" t="s">
        <v>8847</v>
      </c>
      <c r="C7332" s="321">
        <v>8821303</v>
      </c>
    </row>
    <row r="7333" spans="1:3" ht="22.5" x14ac:dyDescent="0.25">
      <c r="A7333" s="321">
        <v>8821304</v>
      </c>
      <c r="B7333" s="320" t="s">
        <v>8848</v>
      </c>
      <c r="C7333" s="321">
        <v>8821304</v>
      </c>
    </row>
    <row r="7334" spans="1:3" ht="22.5" x14ac:dyDescent="0.25">
      <c r="A7334" s="321">
        <v>8821305</v>
      </c>
      <c r="B7334" s="320" t="s">
        <v>8849</v>
      </c>
      <c r="C7334" s="321">
        <v>8821305</v>
      </c>
    </row>
    <row r="7335" spans="1:3" x14ac:dyDescent="0.25">
      <c r="A7335" s="321">
        <v>8821306</v>
      </c>
      <c r="B7335" s="320" t="s">
        <v>8850</v>
      </c>
      <c r="C7335" s="321">
        <v>8821306</v>
      </c>
    </row>
    <row r="7336" spans="1:3" x14ac:dyDescent="0.25">
      <c r="A7336" s="321">
        <v>8821307</v>
      </c>
      <c r="B7336" s="320" t="s">
        <v>8851</v>
      </c>
      <c r="C7336" s="321">
        <v>8821307</v>
      </c>
    </row>
    <row r="7337" spans="1:3" x14ac:dyDescent="0.25">
      <c r="A7337" s="321">
        <v>88214</v>
      </c>
      <c r="B7337" s="320" t="s">
        <v>8852</v>
      </c>
      <c r="C7337" s="321">
        <v>88214</v>
      </c>
    </row>
    <row r="7338" spans="1:3" ht="22.5" x14ac:dyDescent="0.25">
      <c r="A7338" s="321">
        <v>88215</v>
      </c>
      <c r="B7338" s="320" t="s">
        <v>8853</v>
      </c>
      <c r="C7338" s="321">
        <v>88215</v>
      </c>
    </row>
    <row r="7339" spans="1:3" ht="22.5" x14ac:dyDescent="0.25">
      <c r="A7339" s="321">
        <v>88216</v>
      </c>
      <c r="B7339" s="320" t="s">
        <v>8854</v>
      </c>
      <c r="C7339" s="321">
        <v>88216</v>
      </c>
    </row>
    <row r="7340" spans="1:3" ht="22.5" x14ac:dyDescent="0.25">
      <c r="A7340" s="321">
        <v>88217</v>
      </c>
      <c r="B7340" s="320" t="s">
        <v>8855</v>
      </c>
      <c r="C7340" s="321">
        <v>88217</v>
      </c>
    </row>
    <row r="7341" spans="1:3" x14ac:dyDescent="0.25">
      <c r="A7341" s="321">
        <v>88219</v>
      </c>
      <c r="B7341" s="320" t="s">
        <v>8856</v>
      </c>
      <c r="C7341" s="321">
        <v>88219</v>
      </c>
    </row>
    <row r="7342" spans="1:3" ht="22.5" x14ac:dyDescent="0.25">
      <c r="A7342" s="321">
        <v>88221</v>
      </c>
      <c r="B7342" s="320" t="s">
        <v>8857</v>
      </c>
      <c r="C7342" s="321">
        <v>88221</v>
      </c>
    </row>
    <row r="7343" spans="1:3" x14ac:dyDescent="0.25">
      <c r="A7343" s="321">
        <v>88222</v>
      </c>
      <c r="B7343" s="320" t="s">
        <v>8858</v>
      </c>
      <c r="C7343" s="321">
        <v>88222</v>
      </c>
    </row>
    <row r="7344" spans="1:3" ht="22.5" x14ac:dyDescent="0.25">
      <c r="A7344" s="321">
        <v>88223</v>
      </c>
      <c r="B7344" s="320" t="s">
        <v>8859</v>
      </c>
      <c r="C7344" s="321">
        <v>88223</v>
      </c>
    </row>
    <row r="7345" spans="1:3" x14ac:dyDescent="0.25">
      <c r="A7345" s="321">
        <v>8823101</v>
      </c>
      <c r="B7345" s="320" t="s">
        <v>8860</v>
      </c>
      <c r="C7345" s="321">
        <v>8823101</v>
      </c>
    </row>
    <row r="7346" spans="1:3" ht="22.5" x14ac:dyDescent="0.25">
      <c r="A7346" s="321">
        <v>88232</v>
      </c>
      <c r="B7346" s="320" t="s">
        <v>8861</v>
      </c>
      <c r="C7346" s="321">
        <v>88232</v>
      </c>
    </row>
    <row r="7347" spans="1:3" x14ac:dyDescent="0.25">
      <c r="A7347" s="321">
        <v>8823301</v>
      </c>
      <c r="B7347" s="320" t="s">
        <v>8862</v>
      </c>
      <c r="C7347" s="321">
        <v>8823301</v>
      </c>
    </row>
    <row r="7348" spans="1:3" x14ac:dyDescent="0.25">
      <c r="A7348" s="321">
        <v>8831101</v>
      </c>
      <c r="B7348" s="320" t="s">
        <v>8863</v>
      </c>
      <c r="C7348" s="321">
        <v>8831101</v>
      </c>
    </row>
    <row r="7349" spans="1:3" ht="22.5" x14ac:dyDescent="0.25">
      <c r="A7349" s="321">
        <v>88312</v>
      </c>
      <c r="B7349" s="320" t="s">
        <v>8864</v>
      </c>
      <c r="C7349" s="321">
        <v>88312</v>
      </c>
    </row>
    <row r="7350" spans="1:3" ht="22.5" x14ac:dyDescent="0.25">
      <c r="A7350" s="321">
        <v>88313</v>
      </c>
      <c r="B7350" s="320" t="s">
        <v>8865</v>
      </c>
      <c r="C7350" s="321">
        <v>88313</v>
      </c>
    </row>
    <row r="7351" spans="1:3" x14ac:dyDescent="0.25">
      <c r="A7351" s="321">
        <v>88314</v>
      </c>
      <c r="B7351" s="320" t="s">
        <v>8866</v>
      </c>
      <c r="C7351" s="321">
        <v>88314</v>
      </c>
    </row>
    <row r="7352" spans="1:3" ht="22.5" x14ac:dyDescent="0.25">
      <c r="A7352" s="321">
        <v>88319</v>
      </c>
      <c r="B7352" s="320" t="s">
        <v>8867</v>
      </c>
      <c r="C7352" s="321">
        <v>88319</v>
      </c>
    </row>
    <row r="7353" spans="1:3" x14ac:dyDescent="0.25">
      <c r="A7353" s="321">
        <v>88321</v>
      </c>
      <c r="B7353" s="320" t="s">
        <v>8868</v>
      </c>
      <c r="C7353" s="321">
        <v>88321</v>
      </c>
    </row>
    <row r="7354" spans="1:3" x14ac:dyDescent="0.25">
      <c r="A7354" s="321">
        <v>88322</v>
      </c>
      <c r="B7354" s="320" t="s">
        <v>8869</v>
      </c>
      <c r="C7354" s="321">
        <v>88322</v>
      </c>
    </row>
    <row r="7355" spans="1:3" x14ac:dyDescent="0.25">
      <c r="A7355" s="321">
        <v>88329</v>
      </c>
      <c r="B7355" s="320" t="s">
        <v>8870</v>
      </c>
      <c r="C7355" s="321">
        <v>88329</v>
      </c>
    </row>
    <row r="7356" spans="1:3" ht="22.5" x14ac:dyDescent="0.25">
      <c r="A7356" s="321">
        <v>88411</v>
      </c>
      <c r="B7356" s="320" t="s">
        <v>8871</v>
      </c>
      <c r="C7356" s="321">
        <v>88411</v>
      </c>
    </row>
    <row r="7357" spans="1:3" ht="22.5" x14ac:dyDescent="0.25">
      <c r="A7357" s="321">
        <v>88412</v>
      </c>
      <c r="B7357" s="320" t="s">
        <v>8872</v>
      </c>
      <c r="C7357" s="321">
        <v>88412</v>
      </c>
    </row>
    <row r="7358" spans="1:3" x14ac:dyDescent="0.25">
      <c r="A7358" s="321">
        <v>88413</v>
      </c>
      <c r="B7358" s="320" t="s">
        <v>8873</v>
      </c>
      <c r="C7358" s="321">
        <v>88413</v>
      </c>
    </row>
    <row r="7359" spans="1:3" x14ac:dyDescent="0.25">
      <c r="A7359" s="321">
        <v>88421</v>
      </c>
      <c r="B7359" s="320" t="s">
        <v>8874</v>
      </c>
      <c r="C7359" s="321">
        <v>88421</v>
      </c>
    </row>
    <row r="7360" spans="1:3" ht="22.5" x14ac:dyDescent="0.25">
      <c r="A7360" s="321">
        <v>88422</v>
      </c>
      <c r="B7360" s="320" t="s">
        <v>8875</v>
      </c>
      <c r="C7360" s="321">
        <v>88422</v>
      </c>
    </row>
    <row r="7361" spans="1:3" ht="22.5" x14ac:dyDescent="0.25">
      <c r="A7361" s="321">
        <v>88423</v>
      </c>
      <c r="B7361" s="320" t="s">
        <v>8876</v>
      </c>
      <c r="C7361" s="321">
        <v>88423</v>
      </c>
    </row>
    <row r="7362" spans="1:3" ht="22.5" x14ac:dyDescent="0.25">
      <c r="A7362" s="321">
        <v>88424</v>
      </c>
      <c r="B7362" s="320" t="s">
        <v>8877</v>
      </c>
      <c r="C7362" s="321">
        <v>88424</v>
      </c>
    </row>
    <row r="7363" spans="1:3" ht="22.5" x14ac:dyDescent="0.25">
      <c r="A7363" s="321">
        <v>88425</v>
      </c>
      <c r="B7363" s="320" t="s">
        <v>8878</v>
      </c>
      <c r="C7363" s="321">
        <v>88425</v>
      </c>
    </row>
    <row r="7364" spans="1:3" ht="22.5" x14ac:dyDescent="0.25">
      <c r="A7364" s="321">
        <v>88426</v>
      </c>
      <c r="B7364" s="320" t="s">
        <v>8879</v>
      </c>
      <c r="C7364" s="321">
        <v>88426</v>
      </c>
    </row>
    <row r="7365" spans="1:3" ht="33.75" x14ac:dyDescent="0.25">
      <c r="A7365" s="321">
        <v>88427</v>
      </c>
      <c r="B7365" s="320" t="s">
        <v>8880</v>
      </c>
      <c r="C7365" s="321">
        <v>88427</v>
      </c>
    </row>
    <row r="7366" spans="1:3" ht="22.5" x14ac:dyDescent="0.25">
      <c r="A7366" s="321">
        <v>88428</v>
      </c>
      <c r="B7366" s="320" t="s">
        <v>8881</v>
      </c>
      <c r="C7366" s="321">
        <v>88428</v>
      </c>
    </row>
    <row r="7367" spans="1:3" ht="22.5" x14ac:dyDescent="0.25">
      <c r="A7367" s="321">
        <v>88429</v>
      </c>
      <c r="B7367" s="320" t="s">
        <v>8882</v>
      </c>
      <c r="C7367" s="321">
        <v>88429</v>
      </c>
    </row>
    <row r="7368" spans="1:3" x14ac:dyDescent="0.25">
      <c r="A7368" s="321">
        <v>88430</v>
      </c>
      <c r="B7368" s="320" t="s">
        <v>8883</v>
      </c>
      <c r="C7368" s="321">
        <v>88430</v>
      </c>
    </row>
    <row r="7369" spans="1:3" ht="22.5" x14ac:dyDescent="0.25">
      <c r="A7369" s="321">
        <v>88511</v>
      </c>
      <c r="B7369" s="320" t="s">
        <v>8884</v>
      </c>
      <c r="C7369" s="321">
        <v>88511</v>
      </c>
    </row>
    <row r="7370" spans="1:3" x14ac:dyDescent="0.25">
      <c r="A7370" s="321">
        <v>88512</v>
      </c>
      <c r="B7370" s="320" t="s">
        <v>8885</v>
      </c>
      <c r="C7370" s="321">
        <v>88512</v>
      </c>
    </row>
    <row r="7371" spans="1:3" ht="22.5" x14ac:dyDescent="0.25">
      <c r="A7371" s="321">
        <v>88513</v>
      </c>
      <c r="B7371" s="320" t="s">
        <v>8886</v>
      </c>
      <c r="C7371" s="321">
        <v>88513</v>
      </c>
    </row>
    <row r="7372" spans="1:3" x14ac:dyDescent="0.25">
      <c r="A7372" s="321">
        <v>88521</v>
      </c>
      <c r="B7372" s="320" t="s">
        <v>8887</v>
      </c>
      <c r="C7372" s="321">
        <v>88521</v>
      </c>
    </row>
    <row r="7373" spans="1:3" x14ac:dyDescent="0.25">
      <c r="A7373" s="321">
        <v>88522</v>
      </c>
      <c r="B7373" s="320" t="s">
        <v>8888</v>
      </c>
      <c r="C7373" s="321">
        <v>88522</v>
      </c>
    </row>
    <row r="7374" spans="1:3" x14ac:dyDescent="0.25">
      <c r="A7374" s="321">
        <v>8853101</v>
      </c>
      <c r="B7374" s="320" t="s">
        <v>8889</v>
      </c>
      <c r="C7374" s="321">
        <v>8853101</v>
      </c>
    </row>
    <row r="7375" spans="1:3" x14ac:dyDescent="0.25">
      <c r="A7375" s="321">
        <v>88532</v>
      </c>
      <c r="B7375" s="320" t="s">
        <v>8890</v>
      </c>
      <c r="C7375" s="321">
        <v>88532</v>
      </c>
    </row>
    <row r="7376" spans="1:3" ht="22.5" x14ac:dyDescent="0.25">
      <c r="A7376" s="321">
        <v>88533</v>
      </c>
      <c r="B7376" s="320" t="s">
        <v>8891</v>
      </c>
      <c r="C7376" s="321">
        <v>88533</v>
      </c>
    </row>
    <row r="7377" spans="1:3" x14ac:dyDescent="0.25">
      <c r="A7377" s="321">
        <v>8853401</v>
      </c>
      <c r="B7377" s="320" t="s">
        <v>8892</v>
      </c>
      <c r="C7377" s="321">
        <v>8853401</v>
      </c>
    </row>
    <row r="7378" spans="1:3" x14ac:dyDescent="0.25">
      <c r="A7378" s="321">
        <v>88535</v>
      </c>
      <c r="B7378" s="320" t="s">
        <v>8893</v>
      </c>
      <c r="C7378" s="321">
        <v>88535</v>
      </c>
    </row>
    <row r="7379" spans="1:3" ht="22.5" x14ac:dyDescent="0.25">
      <c r="A7379" s="321">
        <v>88536</v>
      </c>
      <c r="B7379" s="320" t="s">
        <v>8894</v>
      </c>
      <c r="C7379" s="321">
        <v>88536</v>
      </c>
    </row>
    <row r="7380" spans="1:3" x14ac:dyDescent="0.25">
      <c r="A7380" s="321">
        <v>88537</v>
      </c>
      <c r="B7380" s="320" t="s">
        <v>8895</v>
      </c>
      <c r="C7380" s="321">
        <v>88537</v>
      </c>
    </row>
    <row r="7381" spans="1:3" ht="22.5" x14ac:dyDescent="0.25">
      <c r="A7381" s="321">
        <v>88539</v>
      </c>
      <c r="B7381" s="320" t="s">
        <v>8896</v>
      </c>
      <c r="C7381" s="321">
        <v>88539</v>
      </c>
    </row>
    <row r="7382" spans="1:3" ht="22.5" x14ac:dyDescent="0.25">
      <c r="A7382" s="321">
        <v>88601</v>
      </c>
      <c r="B7382" s="320" t="s">
        <v>8897</v>
      </c>
      <c r="C7382" s="321">
        <v>88601</v>
      </c>
    </row>
    <row r="7383" spans="1:3" ht="33.75" x14ac:dyDescent="0.25">
      <c r="A7383" s="321">
        <v>88602</v>
      </c>
      <c r="B7383" s="320" t="s">
        <v>8898</v>
      </c>
      <c r="C7383" s="321">
        <v>88602</v>
      </c>
    </row>
    <row r="7384" spans="1:3" ht="22.5" x14ac:dyDescent="0.25">
      <c r="A7384" s="321">
        <v>88711</v>
      </c>
      <c r="B7384" s="320" t="s">
        <v>8899</v>
      </c>
      <c r="C7384" s="321">
        <v>88711</v>
      </c>
    </row>
    <row r="7385" spans="1:3" ht="22.5" x14ac:dyDescent="0.25">
      <c r="A7385" s="321">
        <v>88712</v>
      </c>
      <c r="B7385" s="320" t="s">
        <v>8900</v>
      </c>
      <c r="C7385" s="321">
        <v>88712</v>
      </c>
    </row>
    <row r="7386" spans="1:3" x14ac:dyDescent="0.25">
      <c r="A7386" s="321">
        <v>88713</v>
      </c>
      <c r="B7386" s="320" t="s">
        <v>8901</v>
      </c>
      <c r="C7386" s="321">
        <v>88713</v>
      </c>
    </row>
    <row r="7387" spans="1:3" x14ac:dyDescent="0.25">
      <c r="A7387" s="321">
        <v>88720</v>
      </c>
      <c r="B7387" s="320" t="s">
        <v>8902</v>
      </c>
      <c r="C7387" s="321">
        <v>88720</v>
      </c>
    </row>
    <row r="7388" spans="1:3" x14ac:dyDescent="0.25">
      <c r="A7388" s="321">
        <v>8873101</v>
      </c>
      <c r="B7388" s="320" t="s">
        <v>8903</v>
      </c>
      <c r="C7388" s="321">
        <v>8873101</v>
      </c>
    </row>
    <row r="7389" spans="1:3" x14ac:dyDescent="0.25">
      <c r="A7389" s="321">
        <v>8873102</v>
      </c>
      <c r="B7389" s="320" t="s">
        <v>8904</v>
      </c>
      <c r="C7389" s="321">
        <v>8873102</v>
      </c>
    </row>
    <row r="7390" spans="1:3" x14ac:dyDescent="0.25">
      <c r="A7390" s="321">
        <v>8873103</v>
      </c>
      <c r="B7390" s="320" t="s">
        <v>8905</v>
      </c>
      <c r="C7390" s="321">
        <v>8873103</v>
      </c>
    </row>
    <row r="7391" spans="1:3" ht="22.5" x14ac:dyDescent="0.25">
      <c r="A7391" s="321">
        <v>8873104</v>
      </c>
      <c r="B7391" s="320" t="s">
        <v>8906</v>
      </c>
      <c r="C7391" s="321">
        <v>8873104</v>
      </c>
    </row>
    <row r="7392" spans="1:3" x14ac:dyDescent="0.25">
      <c r="A7392" s="321">
        <v>8873105</v>
      </c>
      <c r="B7392" s="320" t="s">
        <v>8907</v>
      </c>
      <c r="C7392" s="321">
        <v>8873105</v>
      </c>
    </row>
    <row r="7393" spans="1:3" x14ac:dyDescent="0.25">
      <c r="A7393" s="321">
        <v>8873106</v>
      </c>
      <c r="B7393" s="320" t="s">
        <v>8908</v>
      </c>
      <c r="C7393" s="321">
        <v>8873106</v>
      </c>
    </row>
    <row r="7394" spans="1:3" ht="22.5" x14ac:dyDescent="0.25">
      <c r="A7394" s="321">
        <v>8873201</v>
      </c>
      <c r="B7394" s="320" t="s">
        <v>8909</v>
      </c>
      <c r="C7394" s="321">
        <v>8873201</v>
      </c>
    </row>
    <row r="7395" spans="1:3" ht="22.5" x14ac:dyDescent="0.25">
      <c r="A7395" s="321">
        <v>8873202</v>
      </c>
      <c r="B7395" s="320" t="s">
        <v>8910</v>
      </c>
      <c r="C7395" s="321">
        <v>8873202</v>
      </c>
    </row>
    <row r="7396" spans="1:3" ht="22.5" x14ac:dyDescent="0.25">
      <c r="A7396" s="321">
        <v>8873203</v>
      </c>
      <c r="B7396" s="320" t="s">
        <v>8911</v>
      </c>
      <c r="C7396" s="321">
        <v>8873203</v>
      </c>
    </row>
    <row r="7397" spans="1:3" ht="22.5" x14ac:dyDescent="0.25">
      <c r="A7397" s="321">
        <v>8873299</v>
      </c>
      <c r="B7397" s="320" t="s">
        <v>8912</v>
      </c>
      <c r="C7397" s="321">
        <v>8873299</v>
      </c>
    </row>
    <row r="7398" spans="1:3" ht="22.5" x14ac:dyDescent="0.25">
      <c r="A7398" s="321">
        <v>88733</v>
      </c>
      <c r="B7398" s="320" t="s">
        <v>8913</v>
      </c>
      <c r="C7398" s="321">
        <v>88733</v>
      </c>
    </row>
    <row r="7399" spans="1:3" ht="22.5" x14ac:dyDescent="0.25">
      <c r="A7399" s="321">
        <v>88739</v>
      </c>
      <c r="B7399" s="320" t="s">
        <v>8914</v>
      </c>
      <c r="C7399" s="321">
        <v>88739</v>
      </c>
    </row>
    <row r="7400" spans="1:3" ht="22.5" x14ac:dyDescent="0.25">
      <c r="A7400" s="321">
        <v>88741</v>
      </c>
      <c r="B7400" s="320" t="s">
        <v>8915</v>
      </c>
      <c r="C7400" s="321">
        <v>88741</v>
      </c>
    </row>
    <row r="7401" spans="1:3" ht="22.5" x14ac:dyDescent="0.25">
      <c r="A7401" s="321">
        <v>8874201</v>
      </c>
      <c r="B7401" s="320" t="s">
        <v>8916</v>
      </c>
      <c r="C7401" s="321">
        <v>8874201</v>
      </c>
    </row>
    <row r="7402" spans="1:3" x14ac:dyDescent="0.25">
      <c r="A7402" s="321">
        <v>88743</v>
      </c>
      <c r="B7402" s="320" t="s">
        <v>8917</v>
      </c>
      <c r="C7402" s="321">
        <v>88743</v>
      </c>
    </row>
    <row r="7403" spans="1:3" ht="22.5" x14ac:dyDescent="0.25">
      <c r="A7403" s="321">
        <v>88744</v>
      </c>
      <c r="B7403" s="320" t="s">
        <v>8918</v>
      </c>
      <c r="C7403" s="321">
        <v>88744</v>
      </c>
    </row>
    <row r="7404" spans="1:3" ht="22.5" x14ac:dyDescent="0.25">
      <c r="A7404" s="321">
        <v>88745</v>
      </c>
      <c r="B7404" s="320" t="s">
        <v>8919</v>
      </c>
      <c r="C7404" s="321">
        <v>88745</v>
      </c>
    </row>
    <row r="7405" spans="1:3" x14ac:dyDescent="0.25">
      <c r="A7405" s="321">
        <v>88746</v>
      </c>
      <c r="B7405" s="320" t="s">
        <v>8920</v>
      </c>
      <c r="C7405" s="321">
        <v>88746</v>
      </c>
    </row>
    <row r="7406" spans="1:3" ht="22.5" x14ac:dyDescent="0.25">
      <c r="A7406" s="321">
        <v>88747</v>
      </c>
      <c r="B7406" s="320" t="s">
        <v>8921</v>
      </c>
      <c r="C7406" s="321">
        <v>88747</v>
      </c>
    </row>
    <row r="7407" spans="1:3" ht="22.5" x14ac:dyDescent="0.25">
      <c r="A7407" s="321">
        <v>88748</v>
      </c>
      <c r="B7407" s="320" t="s">
        <v>8922</v>
      </c>
      <c r="C7407" s="321">
        <v>88748</v>
      </c>
    </row>
    <row r="7408" spans="1:3" ht="22.5" x14ac:dyDescent="0.25">
      <c r="A7408" s="321">
        <v>88749</v>
      </c>
      <c r="B7408" s="320" t="s">
        <v>8923</v>
      </c>
      <c r="C7408" s="321">
        <v>88749</v>
      </c>
    </row>
    <row r="7409" spans="1:3" ht="33.75" x14ac:dyDescent="0.25">
      <c r="A7409" s="321">
        <v>88751</v>
      </c>
      <c r="B7409" s="320" t="s">
        <v>8924</v>
      </c>
      <c r="C7409" s="321">
        <v>88751</v>
      </c>
    </row>
    <row r="7410" spans="1:3" x14ac:dyDescent="0.25">
      <c r="A7410" s="321">
        <v>88752</v>
      </c>
      <c r="B7410" s="320" t="s">
        <v>8925</v>
      </c>
      <c r="C7410" s="321">
        <v>88752</v>
      </c>
    </row>
    <row r="7411" spans="1:3" x14ac:dyDescent="0.25">
      <c r="A7411" s="321">
        <v>88753</v>
      </c>
      <c r="B7411" s="320" t="s">
        <v>8926</v>
      </c>
      <c r="C7411" s="321">
        <v>88753</v>
      </c>
    </row>
    <row r="7412" spans="1:3" ht="22.5" x14ac:dyDescent="0.25">
      <c r="A7412" s="321">
        <v>88754</v>
      </c>
      <c r="B7412" s="320" t="s">
        <v>8927</v>
      </c>
      <c r="C7412" s="321">
        <v>88754</v>
      </c>
    </row>
    <row r="7413" spans="1:3" x14ac:dyDescent="0.25">
      <c r="A7413" s="321">
        <v>88755</v>
      </c>
      <c r="B7413" s="320" t="s">
        <v>8928</v>
      </c>
      <c r="C7413" s="321">
        <v>88755</v>
      </c>
    </row>
    <row r="7414" spans="1:3" ht="22.5" x14ac:dyDescent="0.25">
      <c r="A7414" s="321">
        <v>88756</v>
      </c>
      <c r="B7414" s="320" t="s">
        <v>8929</v>
      </c>
      <c r="C7414" s="321">
        <v>88756</v>
      </c>
    </row>
    <row r="7415" spans="1:3" x14ac:dyDescent="0.25">
      <c r="A7415" s="321">
        <v>88757</v>
      </c>
      <c r="B7415" s="320" t="s">
        <v>8930</v>
      </c>
      <c r="C7415" s="321">
        <v>88757</v>
      </c>
    </row>
    <row r="7416" spans="1:3" x14ac:dyDescent="0.25">
      <c r="A7416" s="321">
        <v>88759</v>
      </c>
      <c r="B7416" s="320" t="s">
        <v>8931</v>
      </c>
      <c r="C7416" s="321">
        <v>88759</v>
      </c>
    </row>
    <row r="7417" spans="1:3" ht="22.5" x14ac:dyDescent="0.25">
      <c r="A7417" s="321">
        <v>8876101</v>
      </c>
      <c r="B7417" s="320" t="s">
        <v>8932</v>
      </c>
      <c r="C7417" s="321">
        <v>8876101</v>
      </c>
    </row>
    <row r="7418" spans="1:3" ht="22.5" x14ac:dyDescent="0.25">
      <c r="A7418" s="321">
        <v>8876102</v>
      </c>
      <c r="B7418" s="320" t="s">
        <v>8933</v>
      </c>
      <c r="C7418" s="321">
        <v>8876102</v>
      </c>
    </row>
    <row r="7419" spans="1:3" x14ac:dyDescent="0.25">
      <c r="A7419" s="321">
        <v>8876103</v>
      </c>
      <c r="B7419" s="320" t="s">
        <v>8934</v>
      </c>
      <c r="C7419" s="321">
        <v>8876103</v>
      </c>
    </row>
    <row r="7420" spans="1:3" ht="22.5" x14ac:dyDescent="0.25">
      <c r="A7420" s="321">
        <v>88762</v>
      </c>
      <c r="B7420" s="320" t="s">
        <v>8935</v>
      </c>
      <c r="C7420" s="321">
        <v>88762</v>
      </c>
    </row>
    <row r="7421" spans="1:3" ht="22.5" x14ac:dyDescent="0.25">
      <c r="A7421" s="321">
        <v>88763</v>
      </c>
      <c r="B7421" s="320" t="s">
        <v>8936</v>
      </c>
      <c r="C7421" s="321">
        <v>88763</v>
      </c>
    </row>
    <row r="7422" spans="1:3" ht="22.5" x14ac:dyDescent="0.25">
      <c r="A7422" s="321">
        <v>88764</v>
      </c>
      <c r="B7422" s="320" t="s">
        <v>8937</v>
      </c>
      <c r="C7422" s="321">
        <v>88764</v>
      </c>
    </row>
    <row r="7423" spans="1:3" ht="22.5" x14ac:dyDescent="0.25">
      <c r="A7423" s="321">
        <v>88765</v>
      </c>
      <c r="B7423" s="320" t="s">
        <v>8938</v>
      </c>
      <c r="C7423" s="321">
        <v>88765</v>
      </c>
    </row>
    <row r="7424" spans="1:3" ht="22.5" x14ac:dyDescent="0.25">
      <c r="A7424" s="321">
        <v>88766</v>
      </c>
      <c r="B7424" s="320" t="s">
        <v>8939</v>
      </c>
      <c r="C7424" s="321">
        <v>88766</v>
      </c>
    </row>
    <row r="7425" spans="1:3" ht="22.5" x14ac:dyDescent="0.25">
      <c r="A7425" s="321">
        <v>88767</v>
      </c>
      <c r="B7425" s="320" t="s">
        <v>8940</v>
      </c>
      <c r="C7425" s="321">
        <v>88767</v>
      </c>
    </row>
    <row r="7426" spans="1:3" ht="22.5" x14ac:dyDescent="0.25">
      <c r="A7426" s="321">
        <v>88768</v>
      </c>
      <c r="B7426" s="320" t="s">
        <v>8941</v>
      </c>
      <c r="C7426" s="321">
        <v>88768</v>
      </c>
    </row>
    <row r="7427" spans="1:3" ht="22.5" x14ac:dyDescent="0.25">
      <c r="A7427" s="321">
        <v>88769</v>
      </c>
      <c r="B7427" s="320" t="s">
        <v>8942</v>
      </c>
      <c r="C7427" s="321">
        <v>88769</v>
      </c>
    </row>
    <row r="7428" spans="1:3" ht="22.5" x14ac:dyDescent="0.25">
      <c r="A7428" s="321">
        <v>88771</v>
      </c>
      <c r="B7428" s="320" t="s">
        <v>8943</v>
      </c>
      <c r="C7428" s="321">
        <v>88771</v>
      </c>
    </row>
    <row r="7429" spans="1:3" ht="22.5" x14ac:dyDescent="0.25">
      <c r="A7429" s="321">
        <v>8877201</v>
      </c>
      <c r="B7429" s="320" t="s">
        <v>8944</v>
      </c>
      <c r="C7429" s="321">
        <v>8877201</v>
      </c>
    </row>
    <row r="7430" spans="1:3" ht="22.5" x14ac:dyDescent="0.25">
      <c r="A7430" s="321">
        <v>88773</v>
      </c>
      <c r="B7430" s="320" t="s">
        <v>8945</v>
      </c>
      <c r="C7430" s="321">
        <v>88773</v>
      </c>
    </row>
    <row r="7431" spans="1:3" ht="33.75" x14ac:dyDescent="0.25">
      <c r="A7431" s="321">
        <v>88774</v>
      </c>
      <c r="B7431" s="320" t="s">
        <v>8946</v>
      </c>
      <c r="C7431" s="321">
        <v>88774</v>
      </c>
    </row>
    <row r="7432" spans="1:3" ht="22.5" x14ac:dyDescent="0.25">
      <c r="A7432" s="321">
        <v>88775</v>
      </c>
      <c r="B7432" s="320" t="s">
        <v>8947</v>
      </c>
      <c r="C7432" s="321">
        <v>88775</v>
      </c>
    </row>
    <row r="7433" spans="1:3" x14ac:dyDescent="0.25">
      <c r="A7433" s="321">
        <v>8877601</v>
      </c>
      <c r="B7433" s="320" t="s">
        <v>8948</v>
      </c>
      <c r="C7433" s="321">
        <v>8877601</v>
      </c>
    </row>
    <row r="7434" spans="1:3" x14ac:dyDescent="0.25">
      <c r="A7434" s="321">
        <v>8877901</v>
      </c>
      <c r="B7434" s="320" t="s">
        <v>8949</v>
      </c>
      <c r="C7434" s="321">
        <v>8877901</v>
      </c>
    </row>
    <row r="7435" spans="1:3" x14ac:dyDescent="0.25">
      <c r="A7435" s="321">
        <v>8881101</v>
      </c>
      <c r="B7435" s="320" t="s">
        <v>8950</v>
      </c>
      <c r="C7435" s="321">
        <v>8881101</v>
      </c>
    </row>
    <row r="7436" spans="1:3" x14ac:dyDescent="0.25">
      <c r="A7436" s="321">
        <v>8881102</v>
      </c>
      <c r="B7436" s="320" t="s">
        <v>8951</v>
      </c>
      <c r="C7436" s="321">
        <v>8881102</v>
      </c>
    </row>
    <row r="7437" spans="1:3" x14ac:dyDescent="0.25">
      <c r="A7437" s="321">
        <v>8881103</v>
      </c>
      <c r="B7437" s="320" t="s">
        <v>8952</v>
      </c>
      <c r="C7437" s="321">
        <v>8881103</v>
      </c>
    </row>
    <row r="7438" spans="1:3" x14ac:dyDescent="0.25">
      <c r="A7438" s="321">
        <v>8881201</v>
      </c>
      <c r="B7438" s="320" t="s">
        <v>8953</v>
      </c>
      <c r="C7438" s="321">
        <v>8881201</v>
      </c>
    </row>
    <row r="7439" spans="1:3" ht="22.5" x14ac:dyDescent="0.25">
      <c r="A7439" s="321">
        <v>8881301</v>
      </c>
      <c r="B7439" s="320" t="s">
        <v>8954</v>
      </c>
      <c r="C7439" s="321">
        <v>8881301</v>
      </c>
    </row>
    <row r="7440" spans="1:3" ht="22.5" x14ac:dyDescent="0.25">
      <c r="A7440" s="321">
        <v>88821</v>
      </c>
      <c r="B7440" s="320" t="s">
        <v>8955</v>
      </c>
      <c r="C7440" s="321">
        <v>88821</v>
      </c>
    </row>
    <row r="7441" spans="1:3" x14ac:dyDescent="0.25">
      <c r="A7441" s="321">
        <v>8882201</v>
      </c>
      <c r="B7441" s="320" t="s">
        <v>8956</v>
      </c>
      <c r="C7441" s="321">
        <v>8882201</v>
      </c>
    </row>
    <row r="7442" spans="1:3" ht="22.5" x14ac:dyDescent="0.25">
      <c r="A7442" s="321">
        <v>88823</v>
      </c>
      <c r="B7442" s="320" t="s">
        <v>8957</v>
      </c>
      <c r="C7442" s="321">
        <v>88823</v>
      </c>
    </row>
    <row r="7443" spans="1:3" x14ac:dyDescent="0.25">
      <c r="A7443" s="321">
        <v>8882401</v>
      </c>
      <c r="B7443" s="320" t="s">
        <v>8958</v>
      </c>
      <c r="C7443" s="321">
        <v>8882401</v>
      </c>
    </row>
    <row r="7444" spans="1:3" x14ac:dyDescent="0.25">
      <c r="A7444" s="321">
        <v>8882402</v>
      </c>
      <c r="B7444" s="320" t="s">
        <v>8959</v>
      </c>
      <c r="C7444" s="321">
        <v>8882402</v>
      </c>
    </row>
    <row r="7445" spans="1:3" ht="22.5" x14ac:dyDescent="0.25">
      <c r="A7445" s="321">
        <v>88825</v>
      </c>
      <c r="B7445" s="320" t="s">
        <v>8960</v>
      </c>
      <c r="C7445" s="321">
        <v>88825</v>
      </c>
    </row>
    <row r="7446" spans="1:3" x14ac:dyDescent="0.25">
      <c r="A7446" s="321">
        <v>88826</v>
      </c>
      <c r="B7446" s="320" t="s">
        <v>8961</v>
      </c>
      <c r="C7446" s="321">
        <v>88826</v>
      </c>
    </row>
    <row r="7447" spans="1:3" ht="22.5" x14ac:dyDescent="0.25">
      <c r="A7447" s="321">
        <v>88827</v>
      </c>
      <c r="B7447" s="320" t="s">
        <v>8962</v>
      </c>
      <c r="C7447" s="321">
        <v>88827</v>
      </c>
    </row>
    <row r="7448" spans="1:3" ht="22.5" x14ac:dyDescent="0.25">
      <c r="A7448" s="321">
        <v>88829</v>
      </c>
      <c r="B7448" s="320" t="s">
        <v>8963</v>
      </c>
      <c r="C7448" s="321">
        <v>88829</v>
      </c>
    </row>
    <row r="7449" spans="1:3" x14ac:dyDescent="0.25">
      <c r="A7449" s="321">
        <v>8890101</v>
      </c>
      <c r="B7449" s="320" t="s">
        <v>8964</v>
      </c>
      <c r="C7449" s="321">
        <v>8890101</v>
      </c>
    </row>
    <row r="7450" spans="1:3" x14ac:dyDescent="0.25">
      <c r="A7450" s="321">
        <v>8890102</v>
      </c>
      <c r="B7450" s="320" t="s">
        <v>8965</v>
      </c>
      <c r="C7450" s="321">
        <v>8890102</v>
      </c>
    </row>
    <row r="7451" spans="1:3" x14ac:dyDescent="0.25">
      <c r="A7451" s="321">
        <v>88902</v>
      </c>
      <c r="B7451" s="320" t="s">
        <v>8966</v>
      </c>
      <c r="C7451" s="321">
        <v>88902</v>
      </c>
    </row>
    <row r="7452" spans="1:3" x14ac:dyDescent="0.25">
      <c r="A7452" s="321">
        <v>88903</v>
      </c>
      <c r="B7452" s="320" t="s">
        <v>8967</v>
      </c>
      <c r="C7452" s="321">
        <v>88903</v>
      </c>
    </row>
    <row r="7453" spans="1:3" x14ac:dyDescent="0.25">
      <c r="A7453" s="321">
        <v>88904</v>
      </c>
      <c r="B7453" s="320" t="s">
        <v>8968</v>
      </c>
      <c r="C7453" s="321">
        <v>88904</v>
      </c>
    </row>
    <row r="7454" spans="1:3" ht="22.5" x14ac:dyDescent="0.25">
      <c r="A7454" s="321">
        <v>88905</v>
      </c>
      <c r="B7454" s="320" t="s">
        <v>8969</v>
      </c>
      <c r="C7454" s="321">
        <v>88905</v>
      </c>
    </row>
    <row r="7455" spans="1:3" x14ac:dyDescent="0.25">
      <c r="A7455" s="321">
        <v>88906</v>
      </c>
      <c r="B7455" s="320" t="s">
        <v>8970</v>
      </c>
      <c r="C7455" s="321">
        <v>88906</v>
      </c>
    </row>
    <row r="7456" spans="1:3" x14ac:dyDescent="0.25">
      <c r="A7456" s="321">
        <v>8890701</v>
      </c>
      <c r="B7456" s="320" t="s">
        <v>8971</v>
      </c>
      <c r="C7456" s="321">
        <v>8890701</v>
      </c>
    </row>
    <row r="7457" spans="1:3" ht="22.5" x14ac:dyDescent="0.25">
      <c r="A7457" s="321">
        <v>8890702</v>
      </c>
      <c r="B7457" s="320" t="s">
        <v>8972</v>
      </c>
      <c r="C7457" s="321">
        <v>8890702</v>
      </c>
    </row>
    <row r="7458" spans="1:3" x14ac:dyDescent="0.25">
      <c r="A7458" s="321">
        <v>8890901</v>
      </c>
      <c r="B7458" s="320" t="s">
        <v>8973</v>
      </c>
      <c r="C7458" s="321">
        <v>8890901</v>
      </c>
    </row>
    <row r="7459" spans="1:3" ht="22.5" x14ac:dyDescent="0.25">
      <c r="A7459" s="321">
        <v>8911001</v>
      </c>
      <c r="B7459" s="320" t="s">
        <v>8974</v>
      </c>
      <c r="C7459" s="321">
        <v>8911001</v>
      </c>
    </row>
    <row r="7460" spans="1:3" x14ac:dyDescent="0.25">
      <c r="A7460" s="321">
        <v>8912101</v>
      </c>
      <c r="B7460" s="320" t="s">
        <v>8975</v>
      </c>
      <c r="C7460" s="321">
        <v>8912101</v>
      </c>
    </row>
    <row r="7461" spans="1:3" x14ac:dyDescent="0.25">
      <c r="A7461" s="321">
        <v>8912102</v>
      </c>
      <c r="B7461" s="320" t="s">
        <v>8976</v>
      </c>
      <c r="C7461" s="321">
        <v>8912102</v>
      </c>
    </row>
    <row r="7462" spans="1:3" x14ac:dyDescent="0.25">
      <c r="A7462" s="321">
        <v>8912194</v>
      </c>
      <c r="B7462" s="320" t="s">
        <v>8977</v>
      </c>
      <c r="C7462" s="321">
        <v>8912194</v>
      </c>
    </row>
    <row r="7463" spans="1:3" x14ac:dyDescent="0.25">
      <c r="A7463" s="321">
        <v>8912195</v>
      </c>
      <c r="B7463" s="320" t="s">
        <v>8978</v>
      </c>
      <c r="C7463" s="321">
        <v>8912195</v>
      </c>
    </row>
    <row r="7464" spans="1:3" x14ac:dyDescent="0.25">
      <c r="A7464" s="321">
        <v>8912196</v>
      </c>
      <c r="B7464" s="320" t="s">
        <v>8979</v>
      </c>
      <c r="C7464" s="321">
        <v>8912196</v>
      </c>
    </row>
    <row r="7465" spans="1:3" x14ac:dyDescent="0.25">
      <c r="A7465" s="321">
        <v>8912197</v>
      </c>
      <c r="B7465" s="320" t="s">
        <v>8980</v>
      </c>
      <c r="C7465" s="321">
        <v>8912197</v>
      </c>
    </row>
    <row r="7466" spans="1:3" x14ac:dyDescent="0.25">
      <c r="A7466" s="321">
        <v>8912198</v>
      </c>
      <c r="B7466" s="320" t="s">
        <v>8981</v>
      </c>
      <c r="C7466" s="321">
        <v>8912198</v>
      </c>
    </row>
    <row r="7467" spans="1:3" x14ac:dyDescent="0.25">
      <c r="A7467" s="321">
        <v>8912199</v>
      </c>
      <c r="B7467" s="320" t="s">
        <v>8982</v>
      </c>
      <c r="C7467" s="321">
        <v>8912199</v>
      </c>
    </row>
    <row r="7468" spans="1:3" x14ac:dyDescent="0.25">
      <c r="A7468" s="321">
        <v>8912201</v>
      </c>
      <c r="B7468" s="320" t="s">
        <v>8983</v>
      </c>
      <c r="C7468" s="321">
        <v>8912201</v>
      </c>
    </row>
    <row r="7469" spans="1:3" x14ac:dyDescent="0.25">
      <c r="A7469" s="321">
        <v>8912202</v>
      </c>
      <c r="B7469" s="320" t="s">
        <v>8984</v>
      </c>
      <c r="C7469" s="321">
        <v>8912202</v>
      </c>
    </row>
    <row r="7470" spans="1:3" x14ac:dyDescent="0.25">
      <c r="A7470" s="321">
        <v>8912203</v>
      </c>
      <c r="B7470" s="320" t="s">
        <v>8985</v>
      </c>
      <c r="C7470" s="321">
        <v>8912203</v>
      </c>
    </row>
    <row r="7471" spans="1:3" x14ac:dyDescent="0.25">
      <c r="A7471" s="321">
        <v>8912204</v>
      </c>
      <c r="B7471" s="320" t="s">
        <v>8986</v>
      </c>
      <c r="C7471" s="321">
        <v>8912204</v>
      </c>
    </row>
    <row r="7472" spans="1:3" x14ac:dyDescent="0.25">
      <c r="A7472" s="321">
        <v>8912299</v>
      </c>
      <c r="B7472" s="320" t="s">
        <v>8987</v>
      </c>
      <c r="C7472" s="321">
        <v>8912299</v>
      </c>
    </row>
    <row r="7473" spans="1:3" x14ac:dyDescent="0.25">
      <c r="A7473" s="321">
        <v>8912301</v>
      </c>
      <c r="B7473" s="320" t="s">
        <v>8988</v>
      </c>
      <c r="C7473" s="321">
        <v>8912301</v>
      </c>
    </row>
    <row r="7474" spans="1:3" x14ac:dyDescent="0.25">
      <c r="A7474" s="321">
        <v>8920101</v>
      </c>
      <c r="B7474" s="320" t="s">
        <v>8989</v>
      </c>
      <c r="C7474" s="321">
        <v>8920101</v>
      </c>
    </row>
    <row r="7475" spans="1:3" x14ac:dyDescent="0.25">
      <c r="A7475" s="321">
        <v>8920201</v>
      </c>
      <c r="B7475" s="320" t="s">
        <v>8990</v>
      </c>
      <c r="C7475" s="321">
        <v>8920201</v>
      </c>
    </row>
    <row r="7476" spans="1:3" x14ac:dyDescent="0.25">
      <c r="A7476" s="321">
        <v>8931000</v>
      </c>
      <c r="B7476" s="320" t="s">
        <v>8991</v>
      </c>
      <c r="C7476" s="321">
        <v>8931000</v>
      </c>
    </row>
    <row r="7477" spans="1:3" x14ac:dyDescent="0.25">
      <c r="A7477" s="321">
        <v>8932000</v>
      </c>
      <c r="B7477" s="320" t="s">
        <v>8992</v>
      </c>
      <c r="C7477" s="321">
        <v>8932000</v>
      </c>
    </row>
    <row r="7478" spans="1:3" x14ac:dyDescent="0.25">
      <c r="A7478" s="321">
        <v>8933001</v>
      </c>
      <c r="B7478" s="320" t="s">
        <v>8993</v>
      </c>
      <c r="C7478" s="321">
        <v>8933001</v>
      </c>
    </row>
    <row r="7479" spans="1:3" x14ac:dyDescent="0.25">
      <c r="A7479" s="321">
        <v>8933002</v>
      </c>
      <c r="B7479" s="320" t="s">
        <v>8994</v>
      </c>
      <c r="C7479" s="321">
        <v>8933002</v>
      </c>
    </row>
    <row r="7480" spans="1:3" x14ac:dyDescent="0.25">
      <c r="A7480" s="321">
        <v>8933003</v>
      </c>
      <c r="B7480" s="320" t="s">
        <v>8995</v>
      </c>
      <c r="C7480" s="321">
        <v>8933003</v>
      </c>
    </row>
    <row r="7481" spans="1:3" ht="22.5" x14ac:dyDescent="0.25">
      <c r="A7481" s="321">
        <v>89410</v>
      </c>
      <c r="B7481" s="320" t="s">
        <v>8996</v>
      </c>
      <c r="C7481" s="321">
        <v>89410</v>
      </c>
    </row>
    <row r="7482" spans="1:3" ht="22.5" x14ac:dyDescent="0.25">
      <c r="A7482" s="321">
        <v>89420</v>
      </c>
      <c r="B7482" s="320" t="s">
        <v>8997</v>
      </c>
      <c r="C7482" s="321">
        <v>89420</v>
      </c>
    </row>
    <row r="7483" spans="1:3" x14ac:dyDescent="0.25">
      <c r="A7483" s="321">
        <v>91111</v>
      </c>
      <c r="B7483" s="320" t="s">
        <v>8998</v>
      </c>
      <c r="C7483" s="321">
        <v>91111</v>
      </c>
    </row>
    <row r="7484" spans="1:3" x14ac:dyDescent="0.25">
      <c r="A7484" s="321">
        <v>91112</v>
      </c>
      <c r="B7484" s="320" t="s">
        <v>8999</v>
      </c>
      <c r="C7484" s="321">
        <v>91112</v>
      </c>
    </row>
    <row r="7485" spans="1:3" ht="22.5" x14ac:dyDescent="0.25">
      <c r="A7485" s="321">
        <v>91113</v>
      </c>
      <c r="B7485" s="320" t="s">
        <v>9000</v>
      </c>
      <c r="C7485" s="321">
        <v>91113</v>
      </c>
    </row>
    <row r="7486" spans="1:3" ht="22.5" x14ac:dyDescent="0.25">
      <c r="A7486" s="321">
        <v>91114</v>
      </c>
      <c r="B7486" s="320" t="s">
        <v>9001</v>
      </c>
      <c r="C7486" s="321">
        <v>91114</v>
      </c>
    </row>
    <row r="7487" spans="1:3" ht="22.5" x14ac:dyDescent="0.25">
      <c r="A7487" s="321">
        <v>91115</v>
      </c>
      <c r="B7487" s="320" t="s">
        <v>9002</v>
      </c>
      <c r="C7487" s="321">
        <v>91115</v>
      </c>
    </row>
    <row r="7488" spans="1:3" ht="22.5" x14ac:dyDescent="0.25">
      <c r="A7488" s="321">
        <v>91116</v>
      </c>
      <c r="B7488" s="320" t="s">
        <v>9003</v>
      </c>
      <c r="C7488" s="321">
        <v>91116</v>
      </c>
    </row>
    <row r="7489" spans="1:3" x14ac:dyDescent="0.25">
      <c r="A7489" s="321">
        <v>91119</v>
      </c>
      <c r="B7489" s="320" t="s">
        <v>9004</v>
      </c>
      <c r="C7489" s="321">
        <v>91119</v>
      </c>
    </row>
    <row r="7490" spans="1:3" ht="22.5" x14ac:dyDescent="0.25">
      <c r="A7490" s="321">
        <v>91121</v>
      </c>
      <c r="B7490" s="320" t="s">
        <v>9005</v>
      </c>
      <c r="C7490" s="321">
        <v>91121</v>
      </c>
    </row>
    <row r="7491" spans="1:3" ht="22.5" x14ac:dyDescent="0.25">
      <c r="A7491" s="321">
        <v>91122</v>
      </c>
      <c r="B7491" s="320" t="s">
        <v>9006</v>
      </c>
      <c r="C7491" s="321">
        <v>91122</v>
      </c>
    </row>
    <row r="7492" spans="1:3" ht="22.5" x14ac:dyDescent="0.25">
      <c r="A7492" s="321">
        <v>91123</v>
      </c>
      <c r="B7492" s="320" t="s">
        <v>9007</v>
      </c>
      <c r="C7492" s="321">
        <v>91123</v>
      </c>
    </row>
    <row r="7493" spans="1:3" ht="22.5" x14ac:dyDescent="0.25">
      <c r="A7493" s="321">
        <v>91124</v>
      </c>
      <c r="B7493" s="320" t="s">
        <v>9008</v>
      </c>
      <c r="C7493" s="321">
        <v>91124</v>
      </c>
    </row>
    <row r="7494" spans="1:3" ht="22.5" x14ac:dyDescent="0.25">
      <c r="A7494" s="321">
        <v>91131</v>
      </c>
      <c r="B7494" s="320" t="s">
        <v>9009</v>
      </c>
      <c r="C7494" s="321">
        <v>91131</v>
      </c>
    </row>
    <row r="7495" spans="1:3" ht="22.5" x14ac:dyDescent="0.25">
      <c r="A7495" s="321">
        <v>91132</v>
      </c>
      <c r="B7495" s="320" t="s">
        <v>9010</v>
      </c>
      <c r="C7495" s="321">
        <v>91132</v>
      </c>
    </row>
    <row r="7496" spans="1:3" ht="22.5" x14ac:dyDescent="0.25">
      <c r="A7496" s="321">
        <v>91133</v>
      </c>
      <c r="B7496" s="320" t="s">
        <v>9011</v>
      </c>
      <c r="C7496" s="321">
        <v>91133</v>
      </c>
    </row>
    <row r="7497" spans="1:3" ht="22.5" x14ac:dyDescent="0.25">
      <c r="A7497" s="321">
        <v>91134</v>
      </c>
      <c r="B7497" s="320" t="s">
        <v>9012</v>
      </c>
      <c r="C7497" s="321">
        <v>91134</v>
      </c>
    </row>
    <row r="7498" spans="1:3" ht="33.75" x14ac:dyDescent="0.25">
      <c r="A7498" s="321">
        <v>91135</v>
      </c>
      <c r="B7498" s="320" t="s">
        <v>9013</v>
      </c>
      <c r="C7498" s="321">
        <v>91135</v>
      </c>
    </row>
    <row r="7499" spans="1:3" ht="22.5" x14ac:dyDescent="0.25">
      <c r="A7499" s="321">
        <v>91136</v>
      </c>
      <c r="B7499" s="320" t="s">
        <v>9014</v>
      </c>
      <c r="C7499" s="321">
        <v>91136</v>
      </c>
    </row>
    <row r="7500" spans="1:3" ht="22.5" x14ac:dyDescent="0.25">
      <c r="A7500" s="321">
        <v>91137</v>
      </c>
      <c r="B7500" s="320" t="s">
        <v>9015</v>
      </c>
      <c r="C7500" s="321">
        <v>91137</v>
      </c>
    </row>
    <row r="7501" spans="1:3" ht="22.5" x14ac:dyDescent="0.25">
      <c r="A7501" s="321">
        <v>91138</v>
      </c>
      <c r="B7501" s="320" t="s">
        <v>9016</v>
      </c>
      <c r="C7501" s="321">
        <v>91138</v>
      </c>
    </row>
    <row r="7502" spans="1:3" ht="22.5" x14ac:dyDescent="0.25">
      <c r="A7502" s="321">
        <v>91191</v>
      </c>
      <c r="B7502" s="320" t="s">
        <v>9017</v>
      </c>
      <c r="C7502" s="321">
        <v>91191</v>
      </c>
    </row>
    <row r="7503" spans="1:3" x14ac:dyDescent="0.25">
      <c r="A7503" s="321">
        <v>91199</v>
      </c>
      <c r="B7503" s="320" t="s">
        <v>9018</v>
      </c>
      <c r="C7503" s="321">
        <v>91199</v>
      </c>
    </row>
    <row r="7504" spans="1:3" ht="33.75" x14ac:dyDescent="0.25">
      <c r="A7504" s="321">
        <v>91210</v>
      </c>
      <c r="B7504" s="320" t="s">
        <v>9019</v>
      </c>
      <c r="C7504" s="321">
        <v>91210</v>
      </c>
    </row>
    <row r="7505" spans="1:3" ht="22.5" x14ac:dyDescent="0.25">
      <c r="A7505" s="321">
        <v>91220</v>
      </c>
      <c r="B7505" s="320" t="s">
        <v>9020</v>
      </c>
      <c r="C7505" s="321">
        <v>91220</v>
      </c>
    </row>
    <row r="7506" spans="1:3" x14ac:dyDescent="0.25">
      <c r="A7506" s="321">
        <v>91230</v>
      </c>
      <c r="B7506" s="320" t="s">
        <v>9021</v>
      </c>
      <c r="C7506" s="321">
        <v>91230</v>
      </c>
    </row>
    <row r="7507" spans="1:3" x14ac:dyDescent="0.25">
      <c r="A7507" s="321">
        <v>91240</v>
      </c>
      <c r="B7507" s="320" t="s">
        <v>9022</v>
      </c>
      <c r="C7507" s="321">
        <v>91240</v>
      </c>
    </row>
    <row r="7508" spans="1:3" x14ac:dyDescent="0.25">
      <c r="A7508" s="321">
        <v>91250</v>
      </c>
      <c r="B7508" s="320" t="s">
        <v>9023</v>
      </c>
      <c r="C7508" s="321">
        <v>91250</v>
      </c>
    </row>
    <row r="7509" spans="1:3" x14ac:dyDescent="0.25">
      <c r="A7509" s="321">
        <v>91260</v>
      </c>
      <c r="B7509" s="320" t="s">
        <v>9024</v>
      </c>
      <c r="C7509" s="321">
        <v>91260</v>
      </c>
    </row>
    <row r="7510" spans="1:3" ht="22.5" x14ac:dyDescent="0.25">
      <c r="A7510" s="321">
        <v>91270</v>
      </c>
      <c r="B7510" s="320" t="s">
        <v>9025</v>
      </c>
      <c r="C7510" s="321">
        <v>91270</v>
      </c>
    </row>
    <row r="7511" spans="1:3" ht="22.5" x14ac:dyDescent="0.25">
      <c r="A7511" s="321">
        <v>91280</v>
      </c>
      <c r="B7511" s="320" t="s">
        <v>9026</v>
      </c>
      <c r="C7511" s="321">
        <v>91280</v>
      </c>
    </row>
    <row r="7512" spans="1:3" ht="22.5" x14ac:dyDescent="0.25">
      <c r="A7512" s="321">
        <v>91290</v>
      </c>
      <c r="B7512" s="320" t="s">
        <v>9027</v>
      </c>
      <c r="C7512" s="321">
        <v>91290</v>
      </c>
    </row>
    <row r="7513" spans="1:3" ht="45" x14ac:dyDescent="0.25">
      <c r="A7513" s="321">
        <v>91310</v>
      </c>
      <c r="B7513" s="320" t="s">
        <v>9028</v>
      </c>
      <c r="C7513" s="321">
        <v>91310</v>
      </c>
    </row>
    <row r="7514" spans="1:3" ht="56.25" x14ac:dyDescent="0.25">
      <c r="A7514" s="321">
        <v>91320</v>
      </c>
      <c r="B7514" s="320" t="s">
        <v>9029</v>
      </c>
      <c r="C7514" s="321">
        <v>91320</v>
      </c>
    </row>
    <row r="7515" spans="1:3" x14ac:dyDescent="0.25">
      <c r="A7515" s="321">
        <v>92101</v>
      </c>
      <c r="B7515" s="320" t="s">
        <v>9030</v>
      </c>
      <c r="C7515" s="321">
        <v>92101</v>
      </c>
    </row>
    <row r="7516" spans="1:3" x14ac:dyDescent="0.25">
      <c r="A7516" s="321">
        <v>92102</v>
      </c>
      <c r="B7516" s="320" t="s">
        <v>9031</v>
      </c>
      <c r="C7516" s="321">
        <v>92102</v>
      </c>
    </row>
    <row r="7517" spans="1:3" x14ac:dyDescent="0.25">
      <c r="A7517" s="321">
        <v>92200</v>
      </c>
      <c r="B7517" s="320" t="s">
        <v>9032</v>
      </c>
      <c r="C7517" s="321">
        <v>92200</v>
      </c>
    </row>
    <row r="7518" spans="1:3" x14ac:dyDescent="0.25">
      <c r="A7518" s="321">
        <v>92310</v>
      </c>
      <c r="B7518" s="320" t="s">
        <v>9033</v>
      </c>
      <c r="C7518" s="321">
        <v>92310</v>
      </c>
    </row>
    <row r="7519" spans="1:3" x14ac:dyDescent="0.25">
      <c r="A7519" s="321">
        <v>92330</v>
      </c>
      <c r="B7519" s="320" t="s">
        <v>9034</v>
      </c>
      <c r="C7519" s="321">
        <v>92330</v>
      </c>
    </row>
    <row r="7520" spans="1:3" x14ac:dyDescent="0.25">
      <c r="A7520" s="321">
        <v>92340</v>
      </c>
      <c r="B7520" s="320" t="s">
        <v>9035</v>
      </c>
      <c r="C7520" s="321">
        <v>92340</v>
      </c>
    </row>
    <row r="7521" spans="1:3" x14ac:dyDescent="0.25">
      <c r="A7521" s="321">
        <v>92410</v>
      </c>
      <c r="B7521" s="320" t="s">
        <v>9036</v>
      </c>
      <c r="C7521" s="321">
        <v>92410</v>
      </c>
    </row>
    <row r="7522" spans="1:3" ht="22.5" x14ac:dyDescent="0.25">
      <c r="A7522" s="321">
        <v>92511</v>
      </c>
      <c r="B7522" s="320" t="s">
        <v>9037</v>
      </c>
      <c r="C7522" s="321">
        <v>92511</v>
      </c>
    </row>
    <row r="7523" spans="1:3" ht="22.5" x14ac:dyDescent="0.25">
      <c r="A7523" s="321">
        <v>92512</v>
      </c>
      <c r="B7523" s="320" t="s">
        <v>9038</v>
      </c>
      <c r="C7523" s="321">
        <v>92512</v>
      </c>
    </row>
    <row r="7524" spans="1:3" ht="22.5" x14ac:dyDescent="0.25">
      <c r="A7524" s="321">
        <v>92521</v>
      </c>
      <c r="B7524" s="320" t="s">
        <v>9039</v>
      </c>
      <c r="C7524" s="321">
        <v>92521</v>
      </c>
    </row>
    <row r="7525" spans="1:3" ht="22.5" x14ac:dyDescent="0.25">
      <c r="A7525" s="321">
        <v>92522</v>
      </c>
      <c r="B7525" s="320" t="s">
        <v>9040</v>
      </c>
      <c r="C7525" s="321">
        <v>92522</v>
      </c>
    </row>
    <row r="7526" spans="1:3" ht="22.5" x14ac:dyDescent="0.25">
      <c r="A7526" s="321">
        <v>92523</v>
      </c>
      <c r="B7526" s="320" t="s">
        <v>9041</v>
      </c>
      <c r="C7526" s="321">
        <v>92523</v>
      </c>
    </row>
    <row r="7527" spans="1:3" x14ac:dyDescent="0.25">
      <c r="A7527" s="321">
        <v>92911</v>
      </c>
      <c r="B7527" s="320" t="s">
        <v>9042</v>
      </c>
      <c r="C7527" s="321">
        <v>92911</v>
      </c>
    </row>
    <row r="7528" spans="1:3" x14ac:dyDescent="0.25">
      <c r="A7528" s="321">
        <v>92912</v>
      </c>
      <c r="B7528" s="320" t="s">
        <v>9043</v>
      </c>
      <c r="C7528" s="321">
        <v>92912</v>
      </c>
    </row>
    <row r="7529" spans="1:3" x14ac:dyDescent="0.25">
      <c r="A7529" s="321">
        <v>92913</v>
      </c>
      <c r="B7529" s="320" t="s">
        <v>9044</v>
      </c>
      <c r="C7529" s="321">
        <v>92913</v>
      </c>
    </row>
    <row r="7530" spans="1:3" ht="22.5" x14ac:dyDescent="0.25">
      <c r="A7530" s="321">
        <v>92919</v>
      </c>
      <c r="B7530" s="320" t="s">
        <v>9045</v>
      </c>
      <c r="C7530" s="321">
        <v>92919</v>
      </c>
    </row>
    <row r="7531" spans="1:3" x14ac:dyDescent="0.25">
      <c r="A7531" s="321">
        <v>92920</v>
      </c>
      <c r="B7531" s="320" t="s">
        <v>9046</v>
      </c>
      <c r="C7531" s="321">
        <v>92920</v>
      </c>
    </row>
    <row r="7532" spans="1:3" x14ac:dyDescent="0.25">
      <c r="A7532" s="321">
        <v>93111</v>
      </c>
      <c r="B7532" s="320" t="s">
        <v>9047</v>
      </c>
      <c r="C7532" s="321">
        <v>93111</v>
      </c>
    </row>
    <row r="7533" spans="1:3" ht="22.5" x14ac:dyDescent="0.25">
      <c r="A7533" s="321">
        <v>93112</v>
      </c>
      <c r="B7533" s="320" t="s">
        <v>9048</v>
      </c>
      <c r="C7533" s="321">
        <v>93112</v>
      </c>
    </row>
    <row r="7534" spans="1:3" x14ac:dyDescent="0.25">
      <c r="A7534" s="321">
        <v>93113</v>
      </c>
      <c r="B7534" s="320" t="s">
        <v>9049</v>
      </c>
      <c r="C7534" s="321">
        <v>93113</v>
      </c>
    </row>
    <row r="7535" spans="1:3" x14ac:dyDescent="0.25">
      <c r="A7535" s="321">
        <v>93119</v>
      </c>
      <c r="B7535" s="320" t="s">
        <v>9050</v>
      </c>
      <c r="C7535" s="321">
        <v>93119</v>
      </c>
    </row>
    <row r="7536" spans="1:3" x14ac:dyDescent="0.25">
      <c r="A7536" s="321">
        <v>93121</v>
      </c>
      <c r="B7536" s="320" t="s">
        <v>9051</v>
      </c>
      <c r="C7536" s="321">
        <v>93121</v>
      </c>
    </row>
    <row r="7537" spans="1:3" x14ac:dyDescent="0.25">
      <c r="A7537" s="321">
        <v>93122</v>
      </c>
      <c r="B7537" s="320" t="s">
        <v>9052</v>
      </c>
      <c r="C7537" s="321">
        <v>93122</v>
      </c>
    </row>
    <row r="7538" spans="1:3" x14ac:dyDescent="0.25">
      <c r="A7538" s="321">
        <v>93123</v>
      </c>
      <c r="B7538" s="320" t="s">
        <v>9053</v>
      </c>
      <c r="C7538" s="321">
        <v>93123</v>
      </c>
    </row>
    <row r="7539" spans="1:3" x14ac:dyDescent="0.25">
      <c r="A7539" s="321">
        <v>93191</v>
      </c>
      <c r="B7539" s="320" t="s">
        <v>9054</v>
      </c>
      <c r="C7539" s="321">
        <v>93191</v>
      </c>
    </row>
    <row r="7540" spans="1:3" x14ac:dyDescent="0.25">
      <c r="A7540" s="321">
        <v>93192</v>
      </c>
      <c r="B7540" s="320" t="s">
        <v>9055</v>
      </c>
      <c r="C7540" s="321">
        <v>93192</v>
      </c>
    </row>
    <row r="7541" spans="1:3" x14ac:dyDescent="0.25">
      <c r="A7541" s="321">
        <v>93193</v>
      </c>
      <c r="B7541" s="320" t="s">
        <v>9056</v>
      </c>
      <c r="C7541" s="321">
        <v>93193</v>
      </c>
    </row>
    <row r="7542" spans="1:3" x14ac:dyDescent="0.25">
      <c r="A7542" s="321">
        <v>93194</v>
      </c>
      <c r="B7542" s="320" t="s">
        <v>9057</v>
      </c>
      <c r="C7542" s="321">
        <v>93194</v>
      </c>
    </row>
    <row r="7543" spans="1:3" x14ac:dyDescent="0.25">
      <c r="A7543" s="321">
        <v>93195</v>
      </c>
      <c r="B7543" s="320" t="s">
        <v>9058</v>
      </c>
      <c r="C7543" s="321">
        <v>93195</v>
      </c>
    </row>
    <row r="7544" spans="1:3" x14ac:dyDescent="0.25">
      <c r="A7544" s="321">
        <v>93196</v>
      </c>
      <c r="B7544" s="320" t="s">
        <v>9059</v>
      </c>
      <c r="C7544" s="321">
        <v>93196</v>
      </c>
    </row>
    <row r="7545" spans="1:3" x14ac:dyDescent="0.25">
      <c r="A7545" s="321">
        <v>93197</v>
      </c>
      <c r="B7545" s="320" t="s">
        <v>9060</v>
      </c>
      <c r="C7545" s="321">
        <v>93197</v>
      </c>
    </row>
    <row r="7546" spans="1:3" x14ac:dyDescent="0.25">
      <c r="A7546" s="321">
        <v>93199</v>
      </c>
      <c r="B7546" s="320" t="s">
        <v>9061</v>
      </c>
      <c r="C7546" s="321">
        <v>93199</v>
      </c>
    </row>
    <row r="7547" spans="1:3" ht="22.5" x14ac:dyDescent="0.25">
      <c r="A7547" s="321">
        <v>93210</v>
      </c>
      <c r="B7547" s="320" t="s">
        <v>9062</v>
      </c>
      <c r="C7547" s="321">
        <v>93210</v>
      </c>
    </row>
    <row r="7548" spans="1:3" ht="22.5" x14ac:dyDescent="0.25">
      <c r="A7548" s="321">
        <v>93221</v>
      </c>
      <c r="B7548" s="320" t="s">
        <v>9063</v>
      </c>
      <c r="C7548" s="321">
        <v>93221</v>
      </c>
    </row>
    <row r="7549" spans="1:3" ht="22.5" x14ac:dyDescent="0.25">
      <c r="A7549" s="321">
        <v>93222</v>
      </c>
      <c r="B7549" s="320" t="s">
        <v>9064</v>
      </c>
      <c r="C7549" s="321">
        <v>93222</v>
      </c>
    </row>
    <row r="7550" spans="1:3" ht="22.5" x14ac:dyDescent="0.25">
      <c r="A7550" s="321">
        <v>93223</v>
      </c>
      <c r="B7550" s="320" t="s">
        <v>9065</v>
      </c>
      <c r="C7550" s="321">
        <v>93223</v>
      </c>
    </row>
    <row r="7551" spans="1:3" ht="33.75" x14ac:dyDescent="0.25">
      <c r="A7551" s="321">
        <v>93301</v>
      </c>
      <c r="B7551" s="320" t="s">
        <v>9066</v>
      </c>
      <c r="C7551" s="321">
        <v>93301</v>
      </c>
    </row>
    <row r="7552" spans="1:3" x14ac:dyDescent="0.25">
      <c r="A7552" s="321">
        <v>93302</v>
      </c>
      <c r="B7552" s="320" t="s">
        <v>9067</v>
      </c>
      <c r="C7552" s="321">
        <v>93302</v>
      </c>
    </row>
    <row r="7553" spans="1:3" ht="33.75" x14ac:dyDescent="0.25">
      <c r="A7553" s="321">
        <v>93303</v>
      </c>
      <c r="B7553" s="320" t="s">
        <v>9068</v>
      </c>
      <c r="C7553" s="321">
        <v>93303</v>
      </c>
    </row>
    <row r="7554" spans="1:3" x14ac:dyDescent="0.25">
      <c r="A7554" s="321">
        <v>93304</v>
      </c>
      <c r="B7554" s="320" t="s">
        <v>9069</v>
      </c>
      <c r="C7554" s="321">
        <v>93304</v>
      </c>
    </row>
    <row r="7555" spans="1:3" ht="22.5" x14ac:dyDescent="0.25">
      <c r="A7555" s="321">
        <v>93411</v>
      </c>
      <c r="B7555" s="320" t="s">
        <v>9070</v>
      </c>
      <c r="C7555" s="321">
        <v>93411</v>
      </c>
    </row>
    <row r="7556" spans="1:3" ht="22.5" x14ac:dyDescent="0.25">
      <c r="A7556" s="321">
        <v>93412</v>
      </c>
      <c r="B7556" s="320" t="s">
        <v>9071</v>
      </c>
      <c r="C7556" s="321">
        <v>93412</v>
      </c>
    </row>
    <row r="7557" spans="1:3" ht="22.5" x14ac:dyDescent="0.25">
      <c r="A7557" s="321">
        <v>93491</v>
      </c>
      <c r="B7557" s="320" t="s">
        <v>9072</v>
      </c>
      <c r="C7557" s="321">
        <v>93491</v>
      </c>
    </row>
    <row r="7558" spans="1:3" ht="22.5" x14ac:dyDescent="0.25">
      <c r="A7558" s="321">
        <v>93492</v>
      </c>
      <c r="B7558" s="320" t="s">
        <v>9073</v>
      </c>
      <c r="C7558" s="321">
        <v>93492</v>
      </c>
    </row>
    <row r="7559" spans="1:3" ht="22.5" x14ac:dyDescent="0.25">
      <c r="A7559" s="321">
        <v>93493</v>
      </c>
      <c r="B7559" s="320" t="s">
        <v>9074</v>
      </c>
      <c r="C7559" s="321">
        <v>93493</v>
      </c>
    </row>
    <row r="7560" spans="1:3" x14ac:dyDescent="0.25">
      <c r="A7560" s="321">
        <v>93500</v>
      </c>
      <c r="B7560" s="320" t="s">
        <v>9075</v>
      </c>
      <c r="C7560" s="321">
        <v>93500</v>
      </c>
    </row>
    <row r="7561" spans="1:3" ht="22.5" x14ac:dyDescent="0.25">
      <c r="A7561" s="321">
        <v>94110</v>
      </c>
      <c r="B7561" s="320" t="s">
        <v>9076</v>
      </c>
      <c r="C7561" s="321">
        <v>94110</v>
      </c>
    </row>
    <row r="7562" spans="1:3" x14ac:dyDescent="0.25">
      <c r="A7562" s="321">
        <v>94120</v>
      </c>
      <c r="B7562" s="320" t="s">
        <v>9077</v>
      </c>
      <c r="C7562" s="321">
        <v>94120</v>
      </c>
    </row>
    <row r="7563" spans="1:3" ht="22.5" x14ac:dyDescent="0.25">
      <c r="A7563" s="321">
        <v>94211</v>
      </c>
      <c r="B7563" s="320" t="s">
        <v>9078</v>
      </c>
      <c r="C7563" s="321">
        <v>94211</v>
      </c>
    </row>
    <row r="7564" spans="1:3" ht="33.75" x14ac:dyDescent="0.25">
      <c r="A7564" s="321">
        <v>94212</v>
      </c>
      <c r="B7564" s="320" t="s">
        <v>9079</v>
      </c>
      <c r="C7564" s="321">
        <v>94212</v>
      </c>
    </row>
    <row r="7565" spans="1:3" x14ac:dyDescent="0.25">
      <c r="A7565" s="321">
        <v>94219</v>
      </c>
      <c r="B7565" s="320" t="s">
        <v>9080</v>
      </c>
      <c r="C7565" s="321">
        <v>94219</v>
      </c>
    </row>
    <row r="7566" spans="1:3" ht="22.5" x14ac:dyDescent="0.25">
      <c r="A7566" s="321">
        <v>94221</v>
      </c>
      <c r="B7566" s="320" t="s">
        <v>9081</v>
      </c>
      <c r="C7566" s="321">
        <v>94221</v>
      </c>
    </row>
    <row r="7567" spans="1:3" ht="22.5" x14ac:dyDescent="0.25">
      <c r="A7567" s="321">
        <v>94229</v>
      </c>
      <c r="B7567" s="320" t="s">
        <v>9082</v>
      </c>
      <c r="C7567" s="321">
        <v>94229</v>
      </c>
    </row>
    <row r="7568" spans="1:3" ht="22.5" x14ac:dyDescent="0.25">
      <c r="A7568" s="321">
        <v>94231</v>
      </c>
      <c r="B7568" s="320" t="s">
        <v>9083</v>
      </c>
      <c r="C7568" s="321">
        <v>94231</v>
      </c>
    </row>
    <row r="7569" spans="1:3" x14ac:dyDescent="0.25">
      <c r="A7569" s="321">
        <v>94239</v>
      </c>
      <c r="B7569" s="320" t="s">
        <v>9084</v>
      </c>
      <c r="C7569" s="321">
        <v>94239</v>
      </c>
    </row>
    <row r="7570" spans="1:3" ht="22.5" x14ac:dyDescent="0.25">
      <c r="A7570" s="321">
        <v>94311</v>
      </c>
      <c r="B7570" s="320" t="s">
        <v>9085</v>
      </c>
      <c r="C7570" s="321">
        <v>94311</v>
      </c>
    </row>
    <row r="7571" spans="1:3" ht="22.5" x14ac:dyDescent="0.25">
      <c r="A7571" s="321">
        <v>94312</v>
      </c>
      <c r="B7571" s="320" t="s">
        <v>9086</v>
      </c>
      <c r="C7571" s="321">
        <v>94312</v>
      </c>
    </row>
    <row r="7572" spans="1:3" ht="22.5" x14ac:dyDescent="0.25">
      <c r="A7572" s="321">
        <v>94313</v>
      </c>
      <c r="B7572" s="320" t="s">
        <v>9087</v>
      </c>
      <c r="C7572" s="321">
        <v>94313</v>
      </c>
    </row>
    <row r="7573" spans="1:3" ht="22.5" x14ac:dyDescent="0.25">
      <c r="A7573" s="321">
        <v>94319</v>
      </c>
      <c r="B7573" s="320" t="s">
        <v>9088</v>
      </c>
      <c r="C7573" s="321">
        <v>94319</v>
      </c>
    </row>
    <row r="7574" spans="1:3" x14ac:dyDescent="0.25">
      <c r="A7574" s="321">
        <v>94321</v>
      </c>
      <c r="B7574" s="320" t="s">
        <v>9089</v>
      </c>
      <c r="C7574" s="321">
        <v>94321</v>
      </c>
    </row>
    <row r="7575" spans="1:3" x14ac:dyDescent="0.25">
      <c r="A7575" s="321">
        <v>94322</v>
      </c>
      <c r="B7575" s="320" t="s">
        <v>9090</v>
      </c>
      <c r="C7575" s="321">
        <v>94322</v>
      </c>
    </row>
    <row r="7576" spans="1:3" ht="22.5" x14ac:dyDescent="0.25">
      <c r="A7576" s="321">
        <v>94331</v>
      </c>
      <c r="B7576" s="320" t="s">
        <v>9091</v>
      </c>
      <c r="C7576" s="321">
        <v>94331</v>
      </c>
    </row>
    <row r="7577" spans="1:3" ht="22.5" x14ac:dyDescent="0.25">
      <c r="A7577" s="321">
        <v>94332</v>
      </c>
      <c r="B7577" s="320" t="s">
        <v>9092</v>
      </c>
      <c r="C7577" s="321">
        <v>94332</v>
      </c>
    </row>
    <row r="7578" spans="1:3" x14ac:dyDescent="0.25">
      <c r="A7578" s="321">
        <v>94333</v>
      </c>
      <c r="B7578" s="320" t="s">
        <v>9093</v>
      </c>
      <c r="C7578" s="321">
        <v>94333</v>
      </c>
    </row>
    <row r="7579" spans="1:3" ht="22.5" x14ac:dyDescent="0.25">
      <c r="A7579" s="321">
        <v>94339</v>
      </c>
      <c r="B7579" s="320" t="s">
        <v>9094</v>
      </c>
      <c r="C7579" s="321">
        <v>94339</v>
      </c>
    </row>
    <row r="7580" spans="1:3" ht="22.5" x14ac:dyDescent="0.25">
      <c r="A7580" s="321">
        <v>94411</v>
      </c>
      <c r="B7580" s="320" t="s">
        <v>9095</v>
      </c>
      <c r="C7580" s="321">
        <v>94411</v>
      </c>
    </row>
    <row r="7581" spans="1:3" ht="22.5" x14ac:dyDescent="0.25">
      <c r="A7581" s="321">
        <v>94412</v>
      </c>
      <c r="B7581" s="320" t="s">
        <v>9096</v>
      </c>
      <c r="C7581" s="321">
        <v>94412</v>
      </c>
    </row>
    <row r="7582" spans="1:3" ht="22.5" x14ac:dyDescent="0.25">
      <c r="A7582" s="321">
        <v>94413</v>
      </c>
      <c r="B7582" s="320" t="s">
        <v>9097</v>
      </c>
      <c r="C7582" s="321">
        <v>94413</v>
      </c>
    </row>
    <row r="7583" spans="1:3" ht="33.75" x14ac:dyDescent="0.25">
      <c r="A7583" s="321">
        <v>94420</v>
      </c>
      <c r="B7583" s="320" t="s">
        <v>9098</v>
      </c>
      <c r="C7583" s="321">
        <v>94420</v>
      </c>
    </row>
    <row r="7584" spans="1:3" x14ac:dyDescent="0.25">
      <c r="A7584" s="321">
        <v>94430</v>
      </c>
      <c r="B7584" s="320" t="s">
        <v>9099</v>
      </c>
      <c r="C7584" s="321">
        <v>94430</v>
      </c>
    </row>
    <row r="7585" spans="1:3" x14ac:dyDescent="0.25">
      <c r="A7585" s="321">
        <v>94490</v>
      </c>
      <c r="B7585" s="320" t="s">
        <v>9100</v>
      </c>
      <c r="C7585" s="321">
        <v>94490</v>
      </c>
    </row>
    <row r="7586" spans="1:3" x14ac:dyDescent="0.25">
      <c r="A7586" s="321">
        <v>94510</v>
      </c>
      <c r="B7586" s="320" t="s">
        <v>9101</v>
      </c>
      <c r="C7586" s="321">
        <v>94510</v>
      </c>
    </row>
    <row r="7587" spans="1:3" x14ac:dyDescent="0.25">
      <c r="A7587" s="321">
        <v>94590</v>
      </c>
      <c r="B7587" s="320" t="s">
        <v>9102</v>
      </c>
      <c r="C7587" s="321">
        <v>94590</v>
      </c>
    </row>
    <row r="7588" spans="1:3" x14ac:dyDescent="0.25">
      <c r="A7588" s="321">
        <v>94900</v>
      </c>
      <c r="B7588" s="320" t="s">
        <v>9103</v>
      </c>
      <c r="C7588" s="321">
        <v>94900</v>
      </c>
    </row>
    <row r="7589" spans="1:3" ht="22.5" x14ac:dyDescent="0.25">
      <c r="A7589" s="321">
        <v>95110</v>
      </c>
      <c r="B7589" s="320" t="s">
        <v>9104</v>
      </c>
      <c r="C7589" s="321">
        <v>95110</v>
      </c>
    </row>
    <row r="7590" spans="1:3" ht="22.5" x14ac:dyDescent="0.25">
      <c r="A7590" s="321">
        <v>95120</v>
      </c>
      <c r="B7590" s="320" t="s">
        <v>9105</v>
      </c>
      <c r="C7590" s="321">
        <v>95120</v>
      </c>
    </row>
    <row r="7591" spans="1:3" x14ac:dyDescent="0.25">
      <c r="A7591" s="321">
        <v>95200</v>
      </c>
      <c r="B7591" s="320" t="s">
        <v>9106</v>
      </c>
      <c r="C7591" s="321">
        <v>95200</v>
      </c>
    </row>
    <row r="7592" spans="1:3" x14ac:dyDescent="0.25">
      <c r="A7592" s="321">
        <v>95910</v>
      </c>
      <c r="B7592" s="320" t="s">
        <v>9107</v>
      </c>
      <c r="C7592" s="321">
        <v>95910</v>
      </c>
    </row>
    <row r="7593" spans="1:3" x14ac:dyDescent="0.25">
      <c r="A7593" s="321">
        <v>95920</v>
      </c>
      <c r="B7593" s="320" t="s">
        <v>9108</v>
      </c>
      <c r="C7593" s="321">
        <v>95920</v>
      </c>
    </row>
    <row r="7594" spans="1:3" ht="22.5" x14ac:dyDescent="0.25">
      <c r="A7594" s="321">
        <v>95991</v>
      </c>
      <c r="B7594" s="320" t="s">
        <v>9109</v>
      </c>
      <c r="C7594" s="321">
        <v>95991</v>
      </c>
    </row>
    <row r="7595" spans="1:3" ht="22.5" x14ac:dyDescent="0.25">
      <c r="A7595" s="321">
        <v>95992</v>
      </c>
      <c r="B7595" s="320" t="s">
        <v>9110</v>
      </c>
      <c r="C7595" s="321">
        <v>95992</v>
      </c>
    </row>
    <row r="7596" spans="1:3" x14ac:dyDescent="0.25">
      <c r="A7596" s="321">
        <v>95993</v>
      </c>
      <c r="B7596" s="320" t="s">
        <v>9111</v>
      </c>
      <c r="C7596" s="321">
        <v>95993</v>
      </c>
    </row>
    <row r="7597" spans="1:3" ht="33.75" x14ac:dyDescent="0.25">
      <c r="A7597" s="321">
        <v>95994</v>
      </c>
      <c r="B7597" s="320" t="s">
        <v>9112</v>
      </c>
      <c r="C7597" s="321">
        <v>95994</v>
      </c>
    </row>
    <row r="7598" spans="1:3" x14ac:dyDescent="0.25">
      <c r="A7598" s="321">
        <v>95995</v>
      </c>
      <c r="B7598" s="320" t="s">
        <v>9113</v>
      </c>
      <c r="C7598" s="321">
        <v>95995</v>
      </c>
    </row>
    <row r="7599" spans="1:3" ht="22.5" x14ac:dyDescent="0.25">
      <c r="A7599" s="321">
        <v>95996</v>
      </c>
      <c r="B7599" s="320" t="s">
        <v>9114</v>
      </c>
      <c r="C7599" s="321">
        <v>95996</v>
      </c>
    </row>
    <row r="7600" spans="1:3" ht="22.5" x14ac:dyDescent="0.25">
      <c r="A7600" s="321">
        <v>95997</v>
      </c>
      <c r="B7600" s="320" t="s">
        <v>9115</v>
      </c>
      <c r="C7600" s="321">
        <v>95997</v>
      </c>
    </row>
    <row r="7601" spans="1:3" x14ac:dyDescent="0.25">
      <c r="A7601" s="321">
        <v>95998</v>
      </c>
      <c r="B7601" s="320" t="s">
        <v>9116</v>
      </c>
      <c r="C7601" s="321">
        <v>95998</v>
      </c>
    </row>
    <row r="7602" spans="1:3" x14ac:dyDescent="0.25">
      <c r="A7602" s="321">
        <v>95999</v>
      </c>
      <c r="B7602" s="320" t="s">
        <v>9117</v>
      </c>
      <c r="C7602" s="321">
        <v>95999</v>
      </c>
    </row>
    <row r="7603" spans="1:3" ht="22.5" x14ac:dyDescent="0.25">
      <c r="A7603" s="321">
        <v>96111</v>
      </c>
      <c r="B7603" s="320" t="s">
        <v>9118</v>
      </c>
      <c r="C7603" s="321">
        <v>96111</v>
      </c>
    </row>
    <row r="7604" spans="1:3" x14ac:dyDescent="0.25">
      <c r="A7604" s="321">
        <v>96112</v>
      </c>
      <c r="B7604" s="320" t="s">
        <v>9119</v>
      </c>
      <c r="C7604" s="321">
        <v>96112</v>
      </c>
    </row>
    <row r="7605" spans="1:3" x14ac:dyDescent="0.25">
      <c r="A7605" s="321">
        <v>96113</v>
      </c>
      <c r="B7605" s="320" t="s">
        <v>9120</v>
      </c>
      <c r="C7605" s="321">
        <v>96113</v>
      </c>
    </row>
    <row r="7606" spans="1:3" x14ac:dyDescent="0.25">
      <c r="A7606" s="321">
        <v>96114</v>
      </c>
      <c r="B7606" s="320" t="s">
        <v>9121</v>
      </c>
      <c r="C7606" s="321">
        <v>96114</v>
      </c>
    </row>
    <row r="7607" spans="1:3" x14ac:dyDescent="0.25">
      <c r="A7607" s="321">
        <v>96115</v>
      </c>
      <c r="B7607" s="320" t="s">
        <v>9122</v>
      </c>
      <c r="C7607" s="321">
        <v>96115</v>
      </c>
    </row>
    <row r="7608" spans="1:3" x14ac:dyDescent="0.25">
      <c r="A7608" s="321">
        <v>96116</v>
      </c>
      <c r="B7608" s="320" t="s">
        <v>9123</v>
      </c>
      <c r="C7608" s="321">
        <v>96116</v>
      </c>
    </row>
    <row r="7609" spans="1:3" ht="22.5" x14ac:dyDescent="0.25">
      <c r="A7609" s="321">
        <v>96121</v>
      </c>
      <c r="B7609" s="320" t="s">
        <v>9124</v>
      </c>
      <c r="C7609" s="321">
        <v>96121</v>
      </c>
    </row>
    <row r="7610" spans="1:3" x14ac:dyDescent="0.25">
      <c r="A7610" s="321">
        <v>96122</v>
      </c>
      <c r="B7610" s="320" t="s">
        <v>9125</v>
      </c>
      <c r="C7610" s="321">
        <v>96122</v>
      </c>
    </row>
    <row r="7611" spans="1:3" ht="33.75" x14ac:dyDescent="0.25">
      <c r="A7611" s="321">
        <v>96123</v>
      </c>
      <c r="B7611" s="320" t="s">
        <v>9126</v>
      </c>
      <c r="C7611" s="321">
        <v>96123</v>
      </c>
    </row>
    <row r="7612" spans="1:3" x14ac:dyDescent="0.25">
      <c r="A7612" s="321">
        <v>96131</v>
      </c>
      <c r="B7612" s="320" t="s">
        <v>9127</v>
      </c>
      <c r="C7612" s="321">
        <v>96131</v>
      </c>
    </row>
    <row r="7613" spans="1:3" x14ac:dyDescent="0.25">
      <c r="A7613" s="321">
        <v>96132</v>
      </c>
      <c r="B7613" s="320" t="s">
        <v>9128</v>
      </c>
      <c r="C7613" s="321">
        <v>96132</v>
      </c>
    </row>
    <row r="7614" spans="1:3" x14ac:dyDescent="0.25">
      <c r="A7614" s="321">
        <v>96133</v>
      </c>
      <c r="B7614" s="320" t="s">
        <v>9129</v>
      </c>
      <c r="C7614" s="321">
        <v>96133</v>
      </c>
    </row>
    <row r="7615" spans="1:3" x14ac:dyDescent="0.25">
      <c r="A7615" s="321">
        <v>96134</v>
      </c>
      <c r="B7615" s="320" t="s">
        <v>9130</v>
      </c>
      <c r="C7615" s="321">
        <v>96134</v>
      </c>
    </row>
    <row r="7616" spans="1:3" x14ac:dyDescent="0.25">
      <c r="A7616" s="321">
        <v>96135</v>
      </c>
      <c r="B7616" s="320" t="s">
        <v>9131</v>
      </c>
      <c r="C7616" s="321">
        <v>96135</v>
      </c>
    </row>
    <row r="7617" spans="1:3" x14ac:dyDescent="0.25">
      <c r="A7617" s="321">
        <v>96136</v>
      </c>
      <c r="B7617" s="320" t="s">
        <v>9132</v>
      </c>
      <c r="C7617" s="321">
        <v>96136</v>
      </c>
    </row>
    <row r="7618" spans="1:3" ht="22.5" x14ac:dyDescent="0.25">
      <c r="A7618" s="321">
        <v>96137</v>
      </c>
      <c r="B7618" s="320" t="s">
        <v>9133</v>
      </c>
      <c r="C7618" s="321">
        <v>96137</v>
      </c>
    </row>
    <row r="7619" spans="1:3" x14ac:dyDescent="0.25">
      <c r="A7619" s="321">
        <v>96139</v>
      </c>
      <c r="B7619" s="320" t="s">
        <v>9134</v>
      </c>
      <c r="C7619" s="321">
        <v>96139</v>
      </c>
    </row>
    <row r="7620" spans="1:3" ht="22.5" x14ac:dyDescent="0.25">
      <c r="A7620" s="321">
        <v>96140</v>
      </c>
      <c r="B7620" s="320" t="s">
        <v>9135</v>
      </c>
      <c r="C7620" s="321">
        <v>96140</v>
      </c>
    </row>
    <row r="7621" spans="1:3" x14ac:dyDescent="0.25">
      <c r="A7621" s="321">
        <v>96150</v>
      </c>
      <c r="B7621" s="320" t="s">
        <v>9136</v>
      </c>
      <c r="C7621" s="321">
        <v>96150</v>
      </c>
    </row>
    <row r="7622" spans="1:3" ht="22.5" x14ac:dyDescent="0.25">
      <c r="A7622" s="321">
        <v>96210</v>
      </c>
      <c r="B7622" s="320" t="s">
        <v>9137</v>
      </c>
      <c r="C7622" s="321">
        <v>96210</v>
      </c>
    </row>
    <row r="7623" spans="1:3" ht="22.5" x14ac:dyDescent="0.25">
      <c r="A7623" s="321">
        <v>96220</v>
      </c>
      <c r="B7623" s="320" t="s">
        <v>9138</v>
      </c>
      <c r="C7623" s="321">
        <v>96220</v>
      </c>
    </row>
    <row r="7624" spans="1:3" ht="22.5" x14ac:dyDescent="0.25">
      <c r="A7624" s="321">
        <v>96230</v>
      </c>
      <c r="B7624" s="320" t="s">
        <v>9139</v>
      </c>
      <c r="C7624" s="321">
        <v>96230</v>
      </c>
    </row>
    <row r="7625" spans="1:3" ht="22.5" x14ac:dyDescent="0.25">
      <c r="A7625" s="321">
        <v>96290</v>
      </c>
      <c r="B7625" s="320" t="s">
        <v>9140</v>
      </c>
      <c r="C7625" s="321">
        <v>96290</v>
      </c>
    </row>
    <row r="7626" spans="1:3" x14ac:dyDescent="0.25">
      <c r="A7626" s="321">
        <v>96310</v>
      </c>
      <c r="B7626" s="320" t="s">
        <v>9141</v>
      </c>
      <c r="C7626" s="321">
        <v>96310</v>
      </c>
    </row>
    <row r="7627" spans="1:3" ht="22.5" x14ac:dyDescent="0.25">
      <c r="A7627" s="321">
        <v>96320</v>
      </c>
      <c r="B7627" s="320" t="s">
        <v>9142</v>
      </c>
      <c r="C7627" s="321">
        <v>96320</v>
      </c>
    </row>
    <row r="7628" spans="1:3" ht="22.5" x14ac:dyDescent="0.25">
      <c r="A7628" s="321">
        <v>96330</v>
      </c>
      <c r="B7628" s="320" t="s">
        <v>9143</v>
      </c>
      <c r="C7628" s="321">
        <v>96330</v>
      </c>
    </row>
    <row r="7629" spans="1:3" ht="22.5" x14ac:dyDescent="0.25">
      <c r="A7629" s="321">
        <v>96411</v>
      </c>
      <c r="B7629" s="320" t="s">
        <v>9144</v>
      </c>
      <c r="C7629" s="321">
        <v>96411</v>
      </c>
    </row>
    <row r="7630" spans="1:3" ht="22.5" x14ac:dyDescent="0.25">
      <c r="A7630" s="321">
        <v>96412</v>
      </c>
      <c r="B7630" s="320" t="s">
        <v>9145</v>
      </c>
      <c r="C7630" s="321">
        <v>96412</v>
      </c>
    </row>
    <row r="7631" spans="1:3" x14ac:dyDescent="0.25">
      <c r="A7631" s="321">
        <v>96421</v>
      </c>
      <c r="B7631" s="320" t="s">
        <v>9146</v>
      </c>
      <c r="C7631" s="321">
        <v>96421</v>
      </c>
    </row>
    <row r="7632" spans="1:3" ht="22.5" x14ac:dyDescent="0.25">
      <c r="A7632" s="321">
        <v>96422</v>
      </c>
      <c r="B7632" s="320" t="s">
        <v>9147</v>
      </c>
      <c r="C7632" s="321">
        <v>96422</v>
      </c>
    </row>
    <row r="7633" spans="1:3" ht="22.5" x14ac:dyDescent="0.25">
      <c r="A7633" s="321">
        <v>96511</v>
      </c>
      <c r="B7633" s="320" t="s">
        <v>9148</v>
      </c>
      <c r="C7633" s="321">
        <v>96511</v>
      </c>
    </row>
    <row r="7634" spans="1:3" x14ac:dyDescent="0.25">
      <c r="A7634" s="321">
        <v>96512</v>
      </c>
      <c r="B7634" s="320" t="s">
        <v>9149</v>
      </c>
      <c r="C7634" s="321">
        <v>96512</v>
      </c>
    </row>
    <row r="7635" spans="1:3" ht="22.5" x14ac:dyDescent="0.25">
      <c r="A7635" s="321">
        <v>96520</v>
      </c>
      <c r="B7635" s="320" t="s">
        <v>9150</v>
      </c>
      <c r="C7635" s="321">
        <v>96520</v>
      </c>
    </row>
    <row r="7636" spans="1:3" x14ac:dyDescent="0.25">
      <c r="A7636" s="321">
        <v>96590</v>
      </c>
      <c r="B7636" s="320" t="s">
        <v>9151</v>
      </c>
      <c r="C7636" s="321">
        <v>96590</v>
      </c>
    </row>
    <row r="7637" spans="1:3" x14ac:dyDescent="0.25">
      <c r="A7637" s="321">
        <v>96610</v>
      </c>
      <c r="B7637" s="320" t="s">
        <v>9152</v>
      </c>
      <c r="C7637" s="321">
        <v>96610</v>
      </c>
    </row>
    <row r="7638" spans="1:3" ht="22.5" x14ac:dyDescent="0.25">
      <c r="A7638" s="321">
        <v>96620</v>
      </c>
      <c r="B7638" s="320" t="s">
        <v>9153</v>
      </c>
      <c r="C7638" s="321">
        <v>96620</v>
      </c>
    </row>
    <row r="7639" spans="1:3" ht="22.5" x14ac:dyDescent="0.25">
      <c r="A7639" s="321">
        <v>96910</v>
      </c>
      <c r="B7639" s="320" t="s">
        <v>9154</v>
      </c>
      <c r="C7639" s="321">
        <v>96910</v>
      </c>
    </row>
    <row r="7640" spans="1:3" x14ac:dyDescent="0.25">
      <c r="A7640" s="321">
        <v>96921</v>
      </c>
      <c r="B7640" s="320" t="s">
        <v>9155</v>
      </c>
      <c r="C7640" s="321">
        <v>96921</v>
      </c>
    </row>
    <row r="7641" spans="1:3" x14ac:dyDescent="0.25">
      <c r="A7641" s="321">
        <v>96929</v>
      </c>
      <c r="B7641" s="320" t="s">
        <v>9156</v>
      </c>
      <c r="C7641" s="321">
        <v>96929</v>
      </c>
    </row>
    <row r="7642" spans="1:3" ht="22.5" x14ac:dyDescent="0.25">
      <c r="A7642" s="321">
        <v>96930</v>
      </c>
      <c r="B7642" s="320" t="s">
        <v>9157</v>
      </c>
      <c r="C7642" s="321">
        <v>96930</v>
      </c>
    </row>
    <row r="7643" spans="1:3" x14ac:dyDescent="0.25">
      <c r="A7643" s="321">
        <v>96990</v>
      </c>
      <c r="B7643" s="320" t="s">
        <v>9158</v>
      </c>
      <c r="C7643" s="321">
        <v>96990</v>
      </c>
    </row>
    <row r="7644" spans="1:3" ht="22.5" x14ac:dyDescent="0.25">
      <c r="A7644" s="321">
        <v>97110</v>
      </c>
      <c r="B7644" s="320" t="s">
        <v>9159</v>
      </c>
      <c r="C7644" s="321">
        <v>97110</v>
      </c>
    </row>
    <row r="7645" spans="1:3" ht="22.5" x14ac:dyDescent="0.25">
      <c r="A7645" s="321">
        <v>97120</v>
      </c>
      <c r="B7645" s="320" t="s">
        <v>9160</v>
      </c>
      <c r="C7645" s="321">
        <v>97120</v>
      </c>
    </row>
    <row r="7646" spans="1:3" x14ac:dyDescent="0.25">
      <c r="A7646" s="321">
        <v>97130</v>
      </c>
      <c r="B7646" s="320" t="s">
        <v>9161</v>
      </c>
      <c r="C7646" s="321">
        <v>97130</v>
      </c>
    </row>
    <row r="7647" spans="1:3" x14ac:dyDescent="0.25">
      <c r="A7647" s="321">
        <v>97140</v>
      </c>
      <c r="B7647" s="320" t="s">
        <v>9162</v>
      </c>
      <c r="C7647" s="321">
        <v>97140</v>
      </c>
    </row>
    <row r="7648" spans="1:3" x14ac:dyDescent="0.25">
      <c r="A7648" s="321">
        <v>97150</v>
      </c>
      <c r="B7648" s="320" t="s">
        <v>9163</v>
      </c>
      <c r="C7648" s="321">
        <v>97150</v>
      </c>
    </row>
    <row r="7649" spans="1:3" x14ac:dyDescent="0.25">
      <c r="A7649" s="321">
        <v>97210</v>
      </c>
      <c r="B7649" s="320" t="s">
        <v>9164</v>
      </c>
      <c r="C7649" s="321">
        <v>97210</v>
      </c>
    </row>
    <row r="7650" spans="1:3" x14ac:dyDescent="0.25">
      <c r="A7650" s="321">
        <v>97220</v>
      </c>
      <c r="B7650" s="320" t="s">
        <v>9165</v>
      </c>
      <c r="C7650" s="321">
        <v>97220</v>
      </c>
    </row>
    <row r="7651" spans="1:3" x14ac:dyDescent="0.25">
      <c r="A7651" s="321">
        <v>97230</v>
      </c>
      <c r="B7651" s="320" t="s">
        <v>9166</v>
      </c>
      <c r="C7651" s="321">
        <v>97230</v>
      </c>
    </row>
    <row r="7652" spans="1:3" x14ac:dyDescent="0.25">
      <c r="A7652" s="321">
        <v>97290</v>
      </c>
      <c r="B7652" s="320" t="s">
        <v>9167</v>
      </c>
      <c r="C7652" s="321">
        <v>97290</v>
      </c>
    </row>
    <row r="7653" spans="1:3" ht="22.5" x14ac:dyDescent="0.25">
      <c r="A7653" s="321">
        <v>97310</v>
      </c>
      <c r="B7653" s="320" t="s">
        <v>9168</v>
      </c>
      <c r="C7653" s="321">
        <v>97310</v>
      </c>
    </row>
    <row r="7654" spans="1:3" x14ac:dyDescent="0.25">
      <c r="A7654" s="321">
        <v>97321</v>
      </c>
      <c r="B7654" s="320" t="s">
        <v>9169</v>
      </c>
      <c r="C7654" s="321">
        <v>97321</v>
      </c>
    </row>
    <row r="7655" spans="1:3" x14ac:dyDescent="0.25">
      <c r="A7655" s="321">
        <v>97322</v>
      </c>
      <c r="B7655" s="320" t="s">
        <v>9170</v>
      </c>
      <c r="C7655" s="321">
        <v>97322</v>
      </c>
    </row>
    <row r="7656" spans="1:3" x14ac:dyDescent="0.25">
      <c r="A7656" s="321">
        <v>97330</v>
      </c>
      <c r="B7656" s="320" t="s">
        <v>9171</v>
      </c>
      <c r="C7656" s="321">
        <v>97330</v>
      </c>
    </row>
    <row r="7657" spans="1:3" x14ac:dyDescent="0.25">
      <c r="A7657" s="321">
        <v>97910</v>
      </c>
      <c r="B7657" s="320" t="s">
        <v>9172</v>
      </c>
      <c r="C7657" s="321">
        <v>97910</v>
      </c>
    </row>
    <row r="7658" spans="1:3" x14ac:dyDescent="0.25">
      <c r="A7658" s="321">
        <v>97990</v>
      </c>
      <c r="B7658" s="320" t="s">
        <v>9173</v>
      </c>
      <c r="C7658" s="321">
        <v>97990</v>
      </c>
    </row>
    <row r="7659" spans="1:3" x14ac:dyDescent="0.25">
      <c r="A7659" s="321">
        <v>98000</v>
      </c>
      <c r="B7659" s="320" t="s">
        <v>9174</v>
      </c>
      <c r="C7659" s="321">
        <v>98000</v>
      </c>
    </row>
    <row r="7660" spans="1:3" ht="22.5" x14ac:dyDescent="0.25">
      <c r="A7660" s="321">
        <v>99000</v>
      </c>
      <c r="B7660" s="320" t="s">
        <v>9175</v>
      </c>
      <c r="C7660" s="321">
        <v>99000</v>
      </c>
    </row>
    <row r="7661" spans="1:3" ht="25.5" x14ac:dyDescent="0.25">
      <c r="A7661" s="322">
        <v>99000</v>
      </c>
      <c r="B7661" s="323" t="s">
        <v>9175</v>
      </c>
      <c r="C7661" s="322">
        <v>7660</v>
      </c>
    </row>
    <row r="7667" spans="2:3" x14ac:dyDescent="0.25">
      <c r="B7667" s="324" t="s">
        <v>9176</v>
      </c>
    </row>
    <row r="7668" spans="2:3" x14ac:dyDescent="0.25">
      <c r="B7668" s="324" t="s">
        <v>9177</v>
      </c>
    </row>
    <row r="7669" spans="2:3" x14ac:dyDescent="0.25">
      <c r="B7669" s="324" t="s">
        <v>9178</v>
      </c>
    </row>
    <row r="7670" spans="2:3" x14ac:dyDescent="0.25">
      <c r="B7670" t="s">
        <v>9179</v>
      </c>
      <c r="C7670">
        <v>71354</v>
      </c>
    </row>
    <row r="7671" spans="2:3" x14ac:dyDescent="0.25">
      <c r="B7671" t="s">
        <v>9180</v>
      </c>
      <c r="C7671">
        <v>71354</v>
      </c>
    </row>
    <row r="7672" spans="2:3" x14ac:dyDescent="0.25">
      <c r="B7672" t="s">
        <v>9181</v>
      </c>
      <c r="C7672">
        <v>71359</v>
      </c>
    </row>
    <row r="7673" spans="2:3" x14ac:dyDescent="0.25">
      <c r="B7673" t="s">
        <v>9182</v>
      </c>
      <c r="C7673">
        <v>71359</v>
      </c>
    </row>
    <row r="7674" spans="2:3" x14ac:dyDescent="0.25">
      <c r="B7674" s="325" t="s">
        <v>9183</v>
      </c>
    </row>
    <row r="7675" spans="2:3" x14ac:dyDescent="0.25">
      <c r="B7675" s="325"/>
    </row>
    <row r="7677" spans="2:3" x14ac:dyDescent="0.25">
      <c r="B7677" s="323">
        <v>71354</v>
      </c>
    </row>
    <row r="7678" spans="2:3" x14ac:dyDescent="0.25">
      <c r="B7678" s="323">
        <v>71355</v>
      </c>
    </row>
    <row r="7679" spans="2:3" x14ac:dyDescent="0.25">
      <c r="B7679" s="323">
        <v>71356</v>
      </c>
    </row>
    <row r="7680" spans="2:3" x14ac:dyDescent="0.25">
      <c r="B7680" s="323">
        <v>71359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1"/>
  <sheetViews>
    <sheetView zoomScale="90" zoomScaleNormal="90" workbookViewId="0">
      <pane xSplit="2" ySplit="1" topLeftCell="H19" activePane="bottomRight" state="frozen"/>
      <selection pane="topRight" activeCell="C1" sqref="C1"/>
      <selection pane="bottomLeft" activeCell="A2" sqref="A2"/>
      <selection pane="bottomRight" activeCell="J32" sqref="J31:J32"/>
    </sheetView>
  </sheetViews>
  <sheetFormatPr baseColWidth="10" defaultRowHeight="15" x14ac:dyDescent="0.25"/>
  <cols>
    <col min="1" max="1" width="27.140625" bestFit="1" customWidth="1"/>
    <col min="2" max="2" width="36.5703125" customWidth="1"/>
    <col min="3" max="3" width="29" customWidth="1"/>
    <col min="4" max="4" width="24" customWidth="1"/>
    <col min="5" max="9" width="22.28515625" bestFit="1" customWidth="1"/>
    <col min="10" max="10" width="16.85546875" bestFit="1" customWidth="1"/>
  </cols>
  <sheetData>
    <row r="1" spans="1:10" ht="16.5" thickBot="1" x14ac:dyDescent="0.35">
      <c r="A1" s="8" t="s">
        <v>1009</v>
      </c>
      <c r="B1" s="9" t="s">
        <v>1010</v>
      </c>
      <c r="C1" s="10" t="s">
        <v>1433</v>
      </c>
      <c r="D1" s="10" t="s">
        <v>1011</v>
      </c>
      <c r="E1" s="10" t="s">
        <v>1012</v>
      </c>
      <c r="F1" s="10" t="s">
        <v>1013</v>
      </c>
      <c r="G1" s="10" t="s">
        <v>1014</v>
      </c>
      <c r="H1" s="10" t="s">
        <v>1015</v>
      </c>
      <c r="I1" s="273" t="s">
        <v>1431</v>
      </c>
    </row>
    <row r="2" spans="1:10" ht="16.5" thickBot="1" x14ac:dyDescent="0.35">
      <c r="A2" s="11" t="s">
        <v>1016</v>
      </c>
      <c r="B2" s="12" t="s">
        <v>1017</v>
      </c>
      <c r="C2" s="13">
        <f>10489493536+3905193710+2400310147</f>
        <v>16794997393</v>
      </c>
      <c r="D2" s="13"/>
      <c r="E2" s="13">
        <f>+C2</f>
        <v>16794997393</v>
      </c>
      <c r="F2" s="14">
        <v>7992866258</v>
      </c>
      <c r="G2" s="13">
        <f>+E2-F2</f>
        <v>8802131135</v>
      </c>
      <c r="H2" s="15">
        <f>+C2-F2</f>
        <v>8802131135</v>
      </c>
      <c r="I2" s="15">
        <v>16794997393</v>
      </c>
    </row>
    <row r="3" spans="1:10" ht="16.5" thickBot="1" x14ac:dyDescent="0.35">
      <c r="A3" s="16" t="s">
        <v>1018</v>
      </c>
      <c r="B3" s="17" t="s">
        <v>1019</v>
      </c>
      <c r="C3" s="18">
        <f>+C4+C6+C7+C9+C13</f>
        <v>8044288485</v>
      </c>
      <c r="D3" s="18">
        <f>+D4+D6+D7+D9+D13</f>
        <v>0</v>
      </c>
      <c r="E3" s="18">
        <f>+E4+E7+E9+E13</f>
        <v>8044288485</v>
      </c>
      <c r="F3" s="18">
        <f>+F4+F7+F9+F13</f>
        <v>5416842986.9300003</v>
      </c>
      <c r="G3" s="18">
        <f>+G4+G7+G9+G13</f>
        <v>2627445498.0699997</v>
      </c>
      <c r="H3" s="19">
        <f>+H4+H7+H9+H13</f>
        <v>2627445498.0699997</v>
      </c>
      <c r="I3" s="19">
        <v>8058288485</v>
      </c>
    </row>
    <row r="4" spans="1:10" ht="15.75" thickTop="1" x14ac:dyDescent="0.25">
      <c r="A4" s="20" t="s">
        <v>1020</v>
      </c>
      <c r="B4" s="21" t="s">
        <v>1021</v>
      </c>
      <c r="C4" s="22">
        <f>+C5</f>
        <v>83777778</v>
      </c>
      <c r="D4" s="22">
        <f>+D5</f>
        <v>0</v>
      </c>
      <c r="E4" s="22">
        <f>+E5+E6</f>
        <v>83777778</v>
      </c>
      <c r="F4" s="22">
        <f>+F5+F6</f>
        <v>83174579.039999992</v>
      </c>
      <c r="G4" s="23">
        <f>+E4-F4</f>
        <v>603198.96000000834</v>
      </c>
      <c r="H4" s="24">
        <f>+C4-F4</f>
        <v>603198.96000000834</v>
      </c>
      <c r="I4" s="24"/>
      <c r="J4" s="99"/>
    </row>
    <row r="5" spans="1:10" ht="16.5" thickBot="1" x14ac:dyDescent="0.35">
      <c r="A5" s="25" t="s">
        <v>1022</v>
      </c>
      <c r="B5" s="26" t="s">
        <v>897</v>
      </c>
      <c r="C5" s="27">
        <f>+PAA!M5</f>
        <v>83777778</v>
      </c>
      <c r="D5" s="28"/>
      <c r="E5" s="28">
        <f>+PAA!M5</f>
        <v>83777778</v>
      </c>
      <c r="F5" s="28">
        <f>+PAA!N5</f>
        <v>83174579.039999992</v>
      </c>
      <c r="G5" s="29">
        <f>+E5-F5</f>
        <v>603198.96000000834</v>
      </c>
      <c r="H5" s="30">
        <f>+C5-F5</f>
        <v>603198.96000000834</v>
      </c>
      <c r="I5" s="30"/>
      <c r="J5" s="99"/>
    </row>
    <row r="6" spans="1:10" ht="16.5" thickTop="1" thickBot="1" x14ac:dyDescent="0.3">
      <c r="A6" s="20" t="s">
        <v>1266</v>
      </c>
      <c r="B6" s="21" t="s">
        <v>1055</v>
      </c>
      <c r="C6" s="22">
        <v>0</v>
      </c>
      <c r="D6" s="22"/>
      <c r="E6" s="22"/>
      <c r="F6" s="22"/>
      <c r="G6" s="23">
        <f>+E6-F6</f>
        <v>0</v>
      </c>
      <c r="H6" s="24">
        <f>C6-F6</f>
        <v>0</v>
      </c>
      <c r="I6" s="24"/>
      <c r="J6" s="99"/>
    </row>
    <row r="7" spans="1:10" ht="30.75" thickTop="1" x14ac:dyDescent="0.25">
      <c r="A7" s="20" t="s">
        <v>1023</v>
      </c>
      <c r="B7" s="21" t="s">
        <v>1024</v>
      </c>
      <c r="C7" s="22">
        <f t="shared" ref="C7:H7" si="0">+C8</f>
        <v>576500000</v>
      </c>
      <c r="D7" s="22">
        <f t="shared" si="0"/>
        <v>0</v>
      </c>
      <c r="E7" s="22">
        <f t="shared" si="0"/>
        <v>576500000</v>
      </c>
      <c r="F7" s="22">
        <f t="shared" si="0"/>
        <v>366622970</v>
      </c>
      <c r="G7" s="23">
        <f t="shared" si="0"/>
        <v>209877030</v>
      </c>
      <c r="H7" s="24">
        <f t="shared" si="0"/>
        <v>209877030</v>
      </c>
      <c r="I7" s="24"/>
      <c r="J7" s="99"/>
    </row>
    <row r="8" spans="1:10" ht="16.5" thickBot="1" x14ac:dyDescent="0.35">
      <c r="A8" s="31" t="s">
        <v>1025</v>
      </c>
      <c r="B8" s="37" t="s">
        <v>1026</v>
      </c>
      <c r="C8" s="32">
        <f>+PAA!M7</f>
        <v>576500000</v>
      </c>
      <c r="D8" s="34"/>
      <c r="E8" s="32">
        <f>+PAA!M7</f>
        <v>576500000</v>
      </c>
      <c r="F8" s="32">
        <f>+PAA!N7</f>
        <v>366622970</v>
      </c>
      <c r="G8" s="35">
        <f>+E8-F8</f>
        <v>209877030</v>
      </c>
      <c r="H8" s="30">
        <f>+C8-F8</f>
        <v>209877030</v>
      </c>
      <c r="I8" s="36"/>
      <c r="J8" s="99"/>
    </row>
    <row r="9" spans="1:10" ht="15.75" thickTop="1" x14ac:dyDescent="0.25">
      <c r="A9" s="20" t="s">
        <v>1027</v>
      </c>
      <c r="B9" s="21" t="s">
        <v>1028</v>
      </c>
      <c r="C9" s="22">
        <f t="shared" ref="C9:H9" si="1">+SUM(C10:C12)</f>
        <v>1116007688</v>
      </c>
      <c r="D9" s="22">
        <f t="shared" si="1"/>
        <v>0</v>
      </c>
      <c r="E9" s="22">
        <f t="shared" si="1"/>
        <v>1116007688</v>
      </c>
      <c r="F9" s="22">
        <f t="shared" si="1"/>
        <v>209125577.92000002</v>
      </c>
      <c r="G9" s="23">
        <f t="shared" si="1"/>
        <v>906882110.07999992</v>
      </c>
      <c r="H9" s="24">
        <f t="shared" si="1"/>
        <v>906882110.07999992</v>
      </c>
      <c r="I9" s="24"/>
      <c r="J9" s="99"/>
    </row>
    <row r="10" spans="1:10" ht="45" x14ac:dyDescent="0.3">
      <c r="A10" s="38" t="s">
        <v>997</v>
      </c>
      <c r="B10" s="39" t="s">
        <v>1029</v>
      </c>
      <c r="C10" s="40">
        <f>+PAA!M11</f>
        <v>14369760</v>
      </c>
      <c r="D10" s="40"/>
      <c r="E10" s="41">
        <f>+PAA!M11</f>
        <v>14369760</v>
      </c>
      <c r="F10" s="41">
        <f>+PAA!N11</f>
        <v>11660900</v>
      </c>
      <c r="G10" s="41">
        <f>+E10-F10</f>
        <v>2708860</v>
      </c>
      <c r="H10" s="30">
        <f>+C10-F10</f>
        <v>2708860</v>
      </c>
      <c r="I10" s="42"/>
      <c r="J10" s="99"/>
    </row>
    <row r="11" spans="1:10" ht="30" x14ac:dyDescent="0.3">
      <c r="A11" s="38" t="s">
        <v>722</v>
      </c>
      <c r="B11" s="39" t="s">
        <v>1030</v>
      </c>
      <c r="C11" s="40">
        <f>+PAA!M99</f>
        <v>120826449</v>
      </c>
      <c r="D11" s="40"/>
      <c r="E11" s="41">
        <f>+PAA!M99</f>
        <v>120826449</v>
      </c>
      <c r="F11" s="41">
        <f>+PAA!N99</f>
        <v>80844851.989999995</v>
      </c>
      <c r="G11" s="41">
        <f>+E11-F11</f>
        <v>39981597.010000005</v>
      </c>
      <c r="H11" s="30">
        <f>+C11-F11</f>
        <v>39981597.010000005</v>
      </c>
      <c r="I11" s="42"/>
      <c r="J11" s="99"/>
    </row>
    <row r="12" spans="1:10" ht="16.5" thickBot="1" x14ac:dyDescent="0.35">
      <c r="A12" s="43" t="s">
        <v>999</v>
      </c>
      <c r="B12" s="44" t="s">
        <v>1031</v>
      </c>
      <c r="C12" s="45">
        <f>+PAA!M118</f>
        <v>980811479</v>
      </c>
      <c r="D12" s="45"/>
      <c r="E12" s="46">
        <f>+PAA!M118</f>
        <v>980811479</v>
      </c>
      <c r="F12" s="46">
        <f>+PAA!N118</f>
        <v>116619825.93000001</v>
      </c>
      <c r="G12" s="46">
        <f>+E12-F12</f>
        <v>864191653.06999993</v>
      </c>
      <c r="H12" s="30">
        <f>+C12-F12</f>
        <v>864191653.06999993</v>
      </c>
      <c r="I12" s="47"/>
      <c r="J12" s="99"/>
    </row>
    <row r="13" spans="1:10" ht="15.75" thickTop="1" x14ac:dyDescent="0.25">
      <c r="A13" s="48" t="s">
        <v>1032</v>
      </c>
      <c r="B13" s="49" t="s">
        <v>1033</v>
      </c>
      <c r="C13" s="50">
        <f t="shared" ref="C13:H13" si="2">SUM(C14:C19)</f>
        <v>6268003019</v>
      </c>
      <c r="D13" s="50">
        <f t="shared" si="2"/>
        <v>0</v>
      </c>
      <c r="E13" s="50">
        <f t="shared" si="2"/>
        <v>6268003019</v>
      </c>
      <c r="F13" s="50">
        <f t="shared" si="2"/>
        <v>4757919859.9700003</v>
      </c>
      <c r="G13" s="51">
        <f t="shared" si="2"/>
        <v>1510083159.03</v>
      </c>
      <c r="H13" s="52">
        <f t="shared" si="2"/>
        <v>1510083159.03</v>
      </c>
      <c r="I13" s="52"/>
      <c r="J13" s="99"/>
    </row>
    <row r="14" spans="1:10" ht="15.75" x14ac:dyDescent="0.3">
      <c r="A14" s="53" t="s">
        <v>988</v>
      </c>
      <c r="B14" s="54" t="s">
        <v>1034</v>
      </c>
      <c r="C14" s="40">
        <f>+PAA!M120</f>
        <v>118171707</v>
      </c>
      <c r="D14" s="40"/>
      <c r="E14" s="41">
        <f>+PAA!M120</f>
        <v>118171707</v>
      </c>
      <c r="F14" s="41">
        <f>+PAA!N120</f>
        <v>81771707</v>
      </c>
      <c r="G14" s="41">
        <f t="shared" ref="G14:G19" si="3">+E14-F14</f>
        <v>36400000</v>
      </c>
      <c r="H14" s="30">
        <f t="shared" ref="H14:H19" si="4">+C14-F14</f>
        <v>36400000</v>
      </c>
      <c r="I14" s="42"/>
      <c r="J14" s="99"/>
    </row>
    <row r="15" spans="1:10" ht="60" x14ac:dyDescent="0.3">
      <c r="A15" s="53" t="s">
        <v>716</v>
      </c>
      <c r="B15" s="54" t="s">
        <v>893</v>
      </c>
      <c r="C15" s="40">
        <f>+PAA!M133</f>
        <v>415010000</v>
      </c>
      <c r="D15" s="40"/>
      <c r="E15" s="41">
        <f>+PAA!M133</f>
        <v>415010000</v>
      </c>
      <c r="F15" s="41">
        <f>+PAA!N133</f>
        <v>270534132.99000001</v>
      </c>
      <c r="G15" s="41">
        <f>+E15-F15</f>
        <v>144475867.00999999</v>
      </c>
      <c r="H15" s="30">
        <f t="shared" si="4"/>
        <v>144475867.00999999</v>
      </c>
      <c r="I15" s="42"/>
      <c r="J15" s="99"/>
    </row>
    <row r="16" spans="1:10" ht="30" x14ac:dyDescent="0.3">
      <c r="A16" s="53" t="s">
        <v>998</v>
      </c>
      <c r="B16" s="54" t="s">
        <v>890</v>
      </c>
      <c r="C16" s="40">
        <f>+PAA!M146</f>
        <v>808062288</v>
      </c>
      <c r="D16" s="40"/>
      <c r="E16" s="41">
        <f>+PAA!M146</f>
        <v>808062288</v>
      </c>
      <c r="F16" s="41">
        <f>+PAA!N146</f>
        <v>727007473.78999996</v>
      </c>
      <c r="G16" s="41">
        <f t="shared" si="3"/>
        <v>81054814.210000038</v>
      </c>
      <c r="H16" s="30">
        <f t="shared" si="4"/>
        <v>81054814.210000038</v>
      </c>
      <c r="I16" s="42"/>
      <c r="J16" s="99"/>
    </row>
    <row r="17" spans="1:10" ht="30" x14ac:dyDescent="0.3">
      <c r="A17" s="53" t="s">
        <v>713</v>
      </c>
      <c r="B17" s="54" t="s">
        <v>881</v>
      </c>
      <c r="C17" s="40">
        <f>+PAA!M170</f>
        <v>4283564479</v>
      </c>
      <c r="D17" s="40"/>
      <c r="E17" s="41">
        <f>+PAA!M170</f>
        <v>4283564479</v>
      </c>
      <c r="F17" s="41">
        <f>+PAA!N170</f>
        <v>3150787095.1900001</v>
      </c>
      <c r="G17" s="41">
        <f t="shared" si="3"/>
        <v>1132777383.8099999</v>
      </c>
      <c r="H17" s="30">
        <f t="shared" si="4"/>
        <v>1132777383.8099999</v>
      </c>
      <c r="I17" s="42"/>
      <c r="J17" s="99"/>
    </row>
    <row r="18" spans="1:10" ht="30" x14ac:dyDescent="0.3">
      <c r="A18" s="53" t="s">
        <v>717</v>
      </c>
      <c r="B18" s="54" t="s">
        <v>1035</v>
      </c>
      <c r="C18" s="40">
        <f>+PAA!M185</f>
        <v>533194545</v>
      </c>
      <c r="D18" s="40"/>
      <c r="E18" s="41">
        <f>+PAA!M185</f>
        <v>533194545</v>
      </c>
      <c r="F18" s="41">
        <f>+PAA!N185</f>
        <v>452186891</v>
      </c>
      <c r="G18" s="41">
        <f t="shared" si="3"/>
        <v>81007654</v>
      </c>
      <c r="H18" s="30">
        <f t="shared" si="4"/>
        <v>81007654</v>
      </c>
      <c r="I18" s="42"/>
      <c r="J18" s="99"/>
    </row>
    <row r="19" spans="1:10" ht="16.5" thickBot="1" x14ac:dyDescent="0.35">
      <c r="A19" s="55" t="s">
        <v>1007</v>
      </c>
      <c r="B19" s="56" t="s">
        <v>1036</v>
      </c>
      <c r="C19" s="57">
        <f>+PAA!M188</f>
        <v>110000000</v>
      </c>
      <c r="D19" s="57"/>
      <c r="E19" s="59">
        <f>+PAA!M188</f>
        <v>110000000</v>
      </c>
      <c r="F19" s="59">
        <f>+PAA!N188</f>
        <v>75632560</v>
      </c>
      <c r="G19" s="59">
        <f t="shared" si="3"/>
        <v>34367440</v>
      </c>
      <c r="H19" s="30">
        <f t="shared" si="4"/>
        <v>34367440</v>
      </c>
      <c r="I19" s="60"/>
      <c r="J19" s="99"/>
    </row>
    <row r="20" spans="1:10" ht="15.75" x14ac:dyDescent="0.3">
      <c r="A20" s="61" t="s">
        <v>1037</v>
      </c>
      <c r="B20" s="62" t="s">
        <v>1038</v>
      </c>
      <c r="C20" s="63">
        <f t="shared" ref="C20:H20" si="5">SUM(C21:C23)</f>
        <v>182845925</v>
      </c>
      <c r="D20" s="63">
        <f t="shared" si="5"/>
        <v>0</v>
      </c>
      <c r="E20" s="63">
        <f t="shared" si="5"/>
        <v>70845925</v>
      </c>
      <c r="F20" s="63">
        <f t="shared" si="5"/>
        <v>31128681</v>
      </c>
      <c r="G20" s="63">
        <f t="shared" si="5"/>
        <v>39717244</v>
      </c>
      <c r="H20" s="64">
        <f t="shared" si="5"/>
        <v>151717244</v>
      </c>
      <c r="I20" s="64">
        <v>182845925</v>
      </c>
      <c r="J20" s="99"/>
    </row>
    <row r="21" spans="1:10" ht="15.75" x14ac:dyDescent="0.3">
      <c r="A21" s="38" t="s">
        <v>1039</v>
      </c>
      <c r="B21" s="65" t="s">
        <v>1040</v>
      </c>
      <c r="C21" s="40">
        <f>+PAA!M196</f>
        <v>50845925</v>
      </c>
      <c r="D21" s="40"/>
      <c r="E21" s="40">
        <f>+PAA!M196</f>
        <v>50845925</v>
      </c>
      <c r="F21" s="40">
        <f>+PAA!N196</f>
        <v>31128681</v>
      </c>
      <c r="G21" s="40">
        <f>+E21-F21</f>
        <v>19717244</v>
      </c>
      <c r="H21" s="30">
        <f>+C21-F21</f>
        <v>19717244</v>
      </c>
      <c r="I21" s="66"/>
      <c r="J21" s="99"/>
    </row>
    <row r="22" spans="1:10" ht="30" x14ac:dyDescent="0.3">
      <c r="A22" s="38" t="s">
        <v>1041</v>
      </c>
      <c r="B22" s="65" t="s">
        <v>1042</v>
      </c>
      <c r="C22" s="40">
        <v>112000000</v>
      </c>
      <c r="D22" s="40"/>
      <c r="E22" s="40"/>
      <c r="F22" s="40"/>
      <c r="G22" s="40">
        <f>+E22-F22</f>
        <v>0</v>
      </c>
      <c r="H22" s="30">
        <f>+C22-F22</f>
        <v>112000000</v>
      </c>
      <c r="I22" s="66"/>
      <c r="J22" s="99"/>
    </row>
    <row r="23" spans="1:10" ht="16.5" thickBot="1" x14ac:dyDescent="0.35">
      <c r="A23" s="55" t="s">
        <v>1043</v>
      </c>
      <c r="B23" s="56" t="s">
        <v>1044</v>
      </c>
      <c r="C23" s="57">
        <v>20000000</v>
      </c>
      <c r="D23" s="57"/>
      <c r="E23" s="57">
        <f>+C23</f>
        <v>20000000</v>
      </c>
      <c r="F23" s="67">
        <v>0</v>
      </c>
      <c r="G23" s="57">
        <f>+E23-F23</f>
        <v>20000000</v>
      </c>
      <c r="H23" s="30">
        <f>+C23-F23</f>
        <v>20000000</v>
      </c>
      <c r="I23" s="68"/>
      <c r="J23" s="99"/>
    </row>
    <row r="24" spans="1:10" ht="45" x14ac:dyDescent="0.3">
      <c r="A24" s="61" t="s">
        <v>995</v>
      </c>
      <c r="B24" s="62" t="s">
        <v>1045</v>
      </c>
      <c r="C24" s="63">
        <f t="shared" ref="C24:H24" si="6">SUM(C25:C27)</f>
        <v>227828000</v>
      </c>
      <c r="D24" s="63">
        <f t="shared" si="6"/>
        <v>0</v>
      </c>
      <c r="E24" s="63">
        <f t="shared" si="6"/>
        <v>227828000</v>
      </c>
      <c r="F24" s="63">
        <f t="shared" si="6"/>
        <v>163032410</v>
      </c>
      <c r="G24" s="63">
        <f t="shared" si="6"/>
        <v>64795590</v>
      </c>
      <c r="H24" s="64">
        <f t="shared" si="6"/>
        <v>64795590</v>
      </c>
      <c r="I24" s="64">
        <v>227828000</v>
      </c>
      <c r="J24" s="99"/>
    </row>
    <row r="25" spans="1:10" ht="15.75" x14ac:dyDescent="0.3">
      <c r="A25" s="38" t="s">
        <v>1046</v>
      </c>
      <c r="B25" s="65" t="s">
        <v>1047</v>
      </c>
      <c r="C25" s="40">
        <f>+PAA!M199</f>
        <v>191000000</v>
      </c>
      <c r="D25" s="40"/>
      <c r="E25" s="40">
        <f>+PAA!M199</f>
        <v>191000000</v>
      </c>
      <c r="F25" s="40">
        <f>+PAA!N199</f>
        <v>145144957</v>
      </c>
      <c r="G25" s="40">
        <f>+E25-F25</f>
        <v>45855043</v>
      </c>
      <c r="H25" s="30">
        <f>+C25-F25</f>
        <v>45855043</v>
      </c>
      <c r="I25" s="66"/>
      <c r="J25" s="99"/>
    </row>
    <row r="26" spans="1:10" ht="15.75" x14ac:dyDescent="0.3">
      <c r="A26" s="38" t="s">
        <v>993</v>
      </c>
      <c r="B26" s="65" t="s">
        <v>1048</v>
      </c>
      <c r="C26" s="40">
        <f>+PAA!M202</f>
        <v>11828000</v>
      </c>
      <c r="D26" s="40"/>
      <c r="E26" s="40">
        <f>+PAA!M202</f>
        <v>11828000</v>
      </c>
      <c r="F26" s="40">
        <f>+PAA!N202</f>
        <v>2329210</v>
      </c>
      <c r="G26" s="40">
        <f>+E26-F26</f>
        <v>9498790</v>
      </c>
      <c r="H26" s="30">
        <f>+C26-F26</f>
        <v>9498790</v>
      </c>
      <c r="I26" s="66"/>
      <c r="J26" s="99"/>
    </row>
    <row r="27" spans="1:10" ht="16.5" thickBot="1" x14ac:dyDescent="0.35">
      <c r="A27" s="38" t="s">
        <v>1049</v>
      </c>
      <c r="B27" s="65" t="s">
        <v>1050</v>
      </c>
      <c r="C27" s="40">
        <v>25000000</v>
      </c>
      <c r="D27" s="40"/>
      <c r="E27" s="40">
        <f>+C27</f>
        <v>25000000</v>
      </c>
      <c r="F27" s="40">
        <v>15558243</v>
      </c>
      <c r="G27" s="40">
        <f>+E27-F27</f>
        <v>9441757</v>
      </c>
      <c r="H27" s="30">
        <f>+C27-F27</f>
        <v>9441757</v>
      </c>
      <c r="I27" s="66"/>
      <c r="J27" s="99"/>
    </row>
    <row r="28" spans="1:10" ht="16.5" thickBot="1" x14ac:dyDescent="0.35">
      <c r="A28" s="16" t="s">
        <v>1051</v>
      </c>
      <c r="B28" s="17" t="s">
        <v>1019</v>
      </c>
      <c r="C28" s="18">
        <f t="shared" ref="C28:H28" si="7">+C29+C33+C36+C31</f>
        <v>5603599384</v>
      </c>
      <c r="D28" s="18">
        <f t="shared" si="7"/>
        <v>0</v>
      </c>
      <c r="E28" s="18">
        <f t="shared" si="7"/>
        <v>5353599384</v>
      </c>
      <c r="F28" s="18">
        <f t="shared" si="7"/>
        <v>2240949989.6400003</v>
      </c>
      <c r="G28" s="18">
        <f t="shared" si="7"/>
        <v>3072649394.3599997</v>
      </c>
      <c r="H28" s="18">
        <f t="shared" si="7"/>
        <v>3322649394.3599997</v>
      </c>
      <c r="I28" s="18">
        <v>5603599384</v>
      </c>
      <c r="J28" s="99"/>
    </row>
    <row r="29" spans="1:10" ht="30.75" thickTop="1" x14ac:dyDescent="0.25">
      <c r="A29" s="20" t="s">
        <v>1052</v>
      </c>
      <c r="B29" s="21" t="s">
        <v>1053</v>
      </c>
      <c r="C29" s="22">
        <f t="shared" ref="C29:H29" si="8">+C30</f>
        <v>0</v>
      </c>
      <c r="D29" s="22">
        <f t="shared" si="8"/>
        <v>0</v>
      </c>
      <c r="E29" s="22">
        <f t="shared" si="8"/>
        <v>0</v>
      </c>
      <c r="F29" s="22">
        <f t="shared" si="8"/>
        <v>0</v>
      </c>
      <c r="G29" s="23">
        <f t="shared" si="8"/>
        <v>0</v>
      </c>
      <c r="H29" s="24">
        <f t="shared" si="8"/>
        <v>0</v>
      </c>
      <c r="I29" s="24"/>
      <c r="J29" s="99"/>
    </row>
    <row r="30" spans="1:10" ht="16.5" thickBot="1" x14ac:dyDescent="0.35">
      <c r="A30" s="31" t="s">
        <v>1054</v>
      </c>
      <c r="B30" s="37" t="s">
        <v>1055</v>
      </c>
      <c r="C30" s="32"/>
      <c r="D30" s="34"/>
      <c r="E30" s="32"/>
      <c r="F30" s="32"/>
      <c r="G30" s="35">
        <f>+E30-F30</f>
        <v>0</v>
      </c>
      <c r="H30" s="30">
        <f>+C30-F30</f>
        <v>0</v>
      </c>
      <c r="I30" s="36"/>
      <c r="J30" s="99"/>
    </row>
    <row r="31" spans="1:10" ht="30.75" thickTop="1" x14ac:dyDescent="0.25">
      <c r="A31" s="20" t="s">
        <v>1023</v>
      </c>
      <c r="B31" s="21" t="s">
        <v>1024</v>
      </c>
      <c r="C31" s="22">
        <f t="shared" ref="C31:H31" si="9">+C32</f>
        <v>0</v>
      </c>
      <c r="D31" s="22">
        <f t="shared" si="9"/>
        <v>0</v>
      </c>
      <c r="E31" s="22">
        <f t="shared" si="9"/>
        <v>0</v>
      </c>
      <c r="F31" s="22">
        <f t="shared" si="9"/>
        <v>0</v>
      </c>
      <c r="G31" s="23">
        <f t="shared" si="9"/>
        <v>0</v>
      </c>
      <c r="H31" s="24">
        <f t="shared" si="9"/>
        <v>0</v>
      </c>
      <c r="I31" s="24"/>
      <c r="J31" s="99"/>
    </row>
    <row r="32" spans="1:10" ht="16.5" thickBot="1" x14ac:dyDescent="0.35">
      <c r="A32" s="31" t="s">
        <v>1056</v>
      </c>
      <c r="B32" s="37" t="s">
        <v>1026</v>
      </c>
      <c r="C32" s="32"/>
      <c r="D32" s="33"/>
      <c r="E32" s="32"/>
      <c r="F32" s="32"/>
      <c r="G32" s="35">
        <f>+E32-F32</f>
        <v>0</v>
      </c>
      <c r="H32" s="30">
        <f>+C32-F32</f>
        <v>0</v>
      </c>
      <c r="I32" s="36"/>
      <c r="J32" s="99"/>
    </row>
    <row r="33" spans="1:10" ht="15.75" thickTop="1" x14ac:dyDescent="0.25">
      <c r="A33" s="20" t="s">
        <v>1057</v>
      </c>
      <c r="B33" s="21" t="s">
        <v>1028</v>
      </c>
      <c r="C33" s="22">
        <f t="shared" ref="C33:H33" si="10">+C34+C35</f>
        <v>2407210000</v>
      </c>
      <c r="D33" s="22">
        <f t="shared" si="10"/>
        <v>0</v>
      </c>
      <c r="E33" s="22">
        <f t="shared" si="10"/>
        <v>2157210000</v>
      </c>
      <c r="F33" s="22">
        <f t="shared" si="10"/>
        <v>1855022008.6400001</v>
      </c>
      <c r="G33" s="23">
        <f t="shared" si="10"/>
        <v>302187991.3599999</v>
      </c>
      <c r="H33" s="24">
        <f t="shared" si="10"/>
        <v>552187991.3599999</v>
      </c>
      <c r="I33" s="24"/>
      <c r="J33" s="99"/>
    </row>
    <row r="34" spans="1:10" ht="30" x14ac:dyDescent="0.3">
      <c r="A34" s="53" t="s">
        <v>1058</v>
      </c>
      <c r="B34" s="54" t="s">
        <v>1030</v>
      </c>
      <c r="C34" s="40">
        <f>+PAA!M203+PAA!M204</f>
        <v>310000000</v>
      </c>
      <c r="D34" s="40"/>
      <c r="E34" s="41">
        <f>+PAA!M203</f>
        <v>60000000</v>
      </c>
      <c r="F34" s="41">
        <f>+PAA!N203</f>
        <v>60000000</v>
      </c>
      <c r="G34" s="41">
        <f>+E34-F34</f>
        <v>0</v>
      </c>
      <c r="H34" s="333">
        <f>+C34-F34</f>
        <v>250000000</v>
      </c>
      <c r="I34" s="42"/>
      <c r="J34" s="99"/>
    </row>
    <row r="35" spans="1:10" ht="16.5" thickBot="1" x14ac:dyDescent="0.35">
      <c r="A35" s="53" t="s">
        <v>1059</v>
      </c>
      <c r="B35" s="54" t="s">
        <v>1031</v>
      </c>
      <c r="C35" s="40">
        <f>+PAA!M205</f>
        <v>2097210000</v>
      </c>
      <c r="D35" s="40"/>
      <c r="E35" s="41">
        <f>+PAA!M205</f>
        <v>2097210000</v>
      </c>
      <c r="F35" s="41">
        <f>+PAA!N205</f>
        <v>1795022008.6400001</v>
      </c>
      <c r="G35" s="41">
        <f>+E35-F35</f>
        <v>302187991.3599999</v>
      </c>
      <c r="H35" s="30">
        <f>+C35-F35</f>
        <v>302187991.3599999</v>
      </c>
      <c r="I35" s="42"/>
      <c r="J35" s="99"/>
    </row>
    <row r="36" spans="1:10" ht="15.75" thickTop="1" x14ac:dyDescent="0.25">
      <c r="A36" s="20" t="s">
        <v>1032</v>
      </c>
      <c r="B36" s="21" t="s">
        <v>1033</v>
      </c>
      <c r="C36" s="22">
        <f t="shared" ref="C36:H36" si="11">+SUM(C37:C40)</f>
        <v>3196389384</v>
      </c>
      <c r="D36" s="22">
        <f t="shared" si="11"/>
        <v>0</v>
      </c>
      <c r="E36" s="22">
        <f t="shared" si="11"/>
        <v>3196389384</v>
      </c>
      <c r="F36" s="22">
        <f t="shared" si="11"/>
        <v>385927981</v>
      </c>
      <c r="G36" s="23">
        <f t="shared" si="11"/>
        <v>2770461403</v>
      </c>
      <c r="H36" s="24">
        <f t="shared" si="11"/>
        <v>2770461403</v>
      </c>
      <c r="I36" s="24"/>
      <c r="J36" s="99"/>
    </row>
    <row r="37" spans="1:10" ht="15.75" x14ac:dyDescent="0.3">
      <c r="A37" s="53" t="s">
        <v>1060</v>
      </c>
      <c r="B37" s="54" t="s">
        <v>1034</v>
      </c>
      <c r="C37" s="40">
        <f>+PAA!M206</f>
        <v>2328762529</v>
      </c>
      <c r="D37" s="40"/>
      <c r="E37" s="41">
        <f>+PAA!M206</f>
        <v>2328762529</v>
      </c>
      <c r="F37" s="41">
        <f>+PAA!N206</f>
        <v>0</v>
      </c>
      <c r="G37" s="41">
        <f>+E37-F37</f>
        <v>2328762529</v>
      </c>
      <c r="H37" s="30">
        <f>+C37-F37</f>
        <v>2328762529</v>
      </c>
      <c r="I37" s="42"/>
      <c r="J37" s="99"/>
    </row>
    <row r="38" spans="1:10" ht="30" x14ac:dyDescent="0.3">
      <c r="A38" s="53" t="s">
        <v>9226</v>
      </c>
      <c r="B38" s="54" t="s">
        <v>890</v>
      </c>
      <c r="C38" s="40">
        <f>+PAA!M207</f>
        <v>40000000</v>
      </c>
      <c r="D38" s="40"/>
      <c r="E38" s="41">
        <f>+PAA!M207</f>
        <v>40000000</v>
      </c>
      <c r="F38" s="41">
        <f>+PAA!N207</f>
        <v>0</v>
      </c>
      <c r="G38" s="41"/>
      <c r="H38" s="30"/>
      <c r="I38" s="42"/>
      <c r="J38" s="99"/>
    </row>
    <row r="39" spans="1:10" ht="30" x14ac:dyDescent="0.3">
      <c r="A39" s="53" t="s">
        <v>1061</v>
      </c>
      <c r="B39" s="54" t="s">
        <v>881</v>
      </c>
      <c r="C39" s="40">
        <f>+PAA!M208</f>
        <v>677626855</v>
      </c>
      <c r="D39" s="40"/>
      <c r="E39" s="41">
        <f>+PAA!M208</f>
        <v>677626855</v>
      </c>
      <c r="F39" s="41">
        <f>+PAA!N208</f>
        <v>335737700</v>
      </c>
      <c r="G39" s="41">
        <f>+E39-F39</f>
        <v>341889155</v>
      </c>
      <c r="H39" s="30">
        <f>+C39-F39</f>
        <v>341889155</v>
      </c>
      <c r="I39" s="42"/>
      <c r="J39" s="99"/>
    </row>
    <row r="40" spans="1:10" ht="30.75" thickBot="1" x14ac:dyDescent="0.35">
      <c r="A40" s="55" t="s">
        <v>1062</v>
      </c>
      <c r="B40" s="56" t="s">
        <v>1035</v>
      </c>
      <c r="C40" s="57">
        <f>+PAA!M209</f>
        <v>150000000</v>
      </c>
      <c r="D40" s="57"/>
      <c r="E40" s="58">
        <f>+PAA!M209</f>
        <v>150000000</v>
      </c>
      <c r="F40" s="58">
        <f>+PAA!N209</f>
        <v>50190281</v>
      </c>
      <c r="G40" s="58">
        <f>+E40-F40</f>
        <v>99809719</v>
      </c>
      <c r="H40" s="334">
        <f>+C40-F40</f>
        <v>99809719</v>
      </c>
      <c r="I40" s="60"/>
      <c r="J40" s="99"/>
    </row>
    <row r="41" spans="1:10" x14ac:dyDescent="0.25">
      <c r="J41" s="99"/>
    </row>
    <row r="42" spans="1:10" x14ac:dyDescent="0.25">
      <c r="C42" s="100">
        <f>+C2+C3+C20+C24+C28</f>
        <v>30853559187</v>
      </c>
      <c r="E42" s="100">
        <f>+E2+E3+E20+E24+E28</f>
        <v>30491559187</v>
      </c>
      <c r="F42" s="100">
        <f>+F2+F3+F20+F24+F28</f>
        <v>15844820325.57</v>
      </c>
      <c r="G42" s="100">
        <f>+G2+G3+G20+G24+G28</f>
        <v>14606738861.43</v>
      </c>
      <c r="I42" s="100"/>
      <c r="J42" s="99"/>
    </row>
    <row r="43" spans="1:10" x14ac:dyDescent="0.25">
      <c r="C43" s="100"/>
      <c r="J43" s="99"/>
    </row>
    <row r="44" spans="1:10" x14ac:dyDescent="0.25">
      <c r="C44" s="100">
        <v>30867559187</v>
      </c>
      <c r="F44" s="100"/>
      <c r="J44" s="99"/>
    </row>
    <row r="45" spans="1:10" x14ac:dyDescent="0.25">
      <c r="C45" s="100">
        <f>+C42-C44</f>
        <v>-14000000</v>
      </c>
      <c r="D45" s="347"/>
      <c r="J45" s="99"/>
    </row>
    <row r="46" spans="1:10" x14ac:dyDescent="0.25">
      <c r="C46" s="100"/>
      <c r="J46" s="99"/>
    </row>
    <row r="47" spans="1:10" x14ac:dyDescent="0.25">
      <c r="J47" s="99"/>
    </row>
    <row r="48" spans="1:10" x14ac:dyDescent="0.25">
      <c r="J48" s="99"/>
    </row>
    <row r="49" spans="10:10" x14ac:dyDescent="0.25">
      <c r="J49" s="99"/>
    </row>
    <row r="50" spans="10:10" x14ac:dyDescent="0.25">
      <c r="J50" s="99"/>
    </row>
    <row r="51" spans="10:10" x14ac:dyDescent="0.25">
      <c r="J51" s="99"/>
    </row>
    <row r="52" spans="10:10" x14ac:dyDescent="0.25">
      <c r="J52" s="99"/>
    </row>
    <row r="53" spans="10:10" x14ac:dyDescent="0.25">
      <c r="J53" s="99"/>
    </row>
    <row r="54" spans="10:10" x14ac:dyDescent="0.25">
      <c r="J54" s="99"/>
    </row>
    <row r="55" spans="10:10" x14ac:dyDescent="0.25">
      <c r="J55" s="99"/>
    </row>
    <row r="56" spans="10:10" x14ac:dyDescent="0.25">
      <c r="J56" s="99"/>
    </row>
    <row r="57" spans="10:10" x14ac:dyDescent="0.25">
      <c r="J57" s="99"/>
    </row>
    <row r="58" spans="10:10" x14ac:dyDescent="0.25">
      <c r="J58" s="99"/>
    </row>
    <row r="59" spans="10:10" x14ac:dyDescent="0.25">
      <c r="J59" s="99"/>
    </row>
    <row r="60" spans="10:10" x14ac:dyDescent="0.25">
      <c r="J60" s="99"/>
    </row>
    <row r="61" spans="10:10" x14ac:dyDescent="0.25">
      <c r="J61" s="99"/>
    </row>
    <row r="62" spans="10:10" x14ac:dyDescent="0.25">
      <c r="J62" s="99"/>
    </row>
    <row r="63" spans="10:10" x14ac:dyDescent="0.25">
      <c r="J63" s="99"/>
    </row>
    <row r="64" spans="10:10" x14ac:dyDescent="0.25">
      <c r="J64" s="99"/>
    </row>
    <row r="65" spans="10:10" x14ac:dyDescent="0.25">
      <c r="J65" s="99"/>
    </row>
    <row r="66" spans="10:10" x14ac:dyDescent="0.25">
      <c r="J66" s="99"/>
    </row>
    <row r="67" spans="10:10" x14ac:dyDescent="0.25">
      <c r="J67" s="99"/>
    </row>
    <row r="68" spans="10:10" x14ac:dyDescent="0.25">
      <c r="J68" s="99"/>
    </row>
    <row r="69" spans="10:10" x14ac:dyDescent="0.25">
      <c r="J69" s="99"/>
    </row>
    <row r="70" spans="10:10" x14ac:dyDescent="0.25">
      <c r="J70" s="99"/>
    </row>
    <row r="71" spans="10:10" x14ac:dyDescent="0.25">
      <c r="J71" s="99"/>
    </row>
    <row r="72" spans="10:10" x14ac:dyDescent="0.25">
      <c r="J72" s="99"/>
    </row>
    <row r="73" spans="10:10" x14ac:dyDescent="0.25">
      <c r="J73" s="99"/>
    </row>
    <row r="74" spans="10:10" x14ac:dyDescent="0.25">
      <c r="J74" s="99"/>
    </row>
    <row r="75" spans="10:10" x14ac:dyDescent="0.25">
      <c r="J75" s="99"/>
    </row>
    <row r="76" spans="10:10" x14ac:dyDescent="0.25">
      <c r="J76" s="99"/>
    </row>
    <row r="77" spans="10:10" x14ac:dyDescent="0.25">
      <c r="J77" s="99"/>
    </row>
    <row r="78" spans="10:10" x14ac:dyDescent="0.25">
      <c r="J78" s="99"/>
    </row>
    <row r="79" spans="10:10" x14ac:dyDescent="0.25">
      <c r="J79" s="99"/>
    </row>
    <row r="80" spans="10:10" x14ac:dyDescent="0.25">
      <c r="J80" s="99"/>
    </row>
    <row r="81" spans="10:10" x14ac:dyDescent="0.25">
      <c r="J81" s="99"/>
    </row>
    <row r="82" spans="10:10" x14ac:dyDescent="0.25">
      <c r="J82" s="99"/>
    </row>
    <row r="83" spans="10:10" x14ac:dyDescent="0.25">
      <c r="J83" s="99"/>
    </row>
    <row r="84" spans="10:10" x14ac:dyDescent="0.25">
      <c r="J84" s="99"/>
    </row>
    <row r="85" spans="10:10" x14ac:dyDescent="0.25">
      <c r="J85" s="99"/>
    </row>
    <row r="86" spans="10:10" x14ac:dyDescent="0.25">
      <c r="J86" s="99"/>
    </row>
    <row r="87" spans="10:10" x14ac:dyDescent="0.25">
      <c r="J87" s="99"/>
    </row>
    <row r="88" spans="10:10" x14ac:dyDescent="0.25">
      <c r="J88" s="99"/>
    </row>
    <row r="89" spans="10:10" x14ac:dyDescent="0.25">
      <c r="J89" s="99"/>
    </row>
    <row r="90" spans="10:10" x14ac:dyDescent="0.25">
      <c r="J90" s="99"/>
    </row>
    <row r="91" spans="10:10" x14ac:dyDescent="0.25">
      <c r="J91" s="99"/>
    </row>
    <row r="92" spans="10:10" x14ac:dyDescent="0.25">
      <c r="J92" s="99"/>
    </row>
    <row r="93" spans="10:10" x14ac:dyDescent="0.25">
      <c r="J93" s="99"/>
    </row>
    <row r="94" spans="10:10" x14ac:dyDescent="0.25">
      <c r="J94" s="99"/>
    </row>
    <row r="95" spans="10:10" x14ac:dyDescent="0.25">
      <c r="J95" s="99"/>
    </row>
    <row r="96" spans="10:10" x14ac:dyDescent="0.25">
      <c r="J96" s="99"/>
    </row>
    <row r="97" spans="10:10" x14ac:dyDescent="0.25">
      <c r="J97" s="99"/>
    </row>
    <row r="98" spans="10:10" x14ac:dyDescent="0.25">
      <c r="J98" s="99"/>
    </row>
    <row r="99" spans="10:10" x14ac:dyDescent="0.25">
      <c r="J99" s="99"/>
    </row>
    <row r="100" spans="10:10" x14ac:dyDescent="0.25">
      <c r="J100" s="99"/>
    </row>
    <row r="101" spans="10:10" x14ac:dyDescent="0.25">
      <c r="J101" s="99"/>
    </row>
    <row r="102" spans="10:10" x14ac:dyDescent="0.25">
      <c r="J102" s="99"/>
    </row>
    <row r="103" spans="10:10" x14ac:dyDescent="0.25">
      <c r="J103" s="99"/>
    </row>
    <row r="104" spans="10:10" x14ac:dyDescent="0.25">
      <c r="J104" s="99"/>
    </row>
    <row r="105" spans="10:10" x14ac:dyDescent="0.25">
      <c r="J105" s="99"/>
    </row>
    <row r="106" spans="10:10" x14ac:dyDescent="0.25">
      <c r="J106" s="99"/>
    </row>
    <row r="107" spans="10:10" x14ac:dyDescent="0.25">
      <c r="J107" s="99"/>
    </row>
    <row r="108" spans="10:10" x14ac:dyDescent="0.25">
      <c r="J108" s="99"/>
    </row>
    <row r="109" spans="10:10" x14ac:dyDescent="0.25">
      <c r="J109" s="99"/>
    </row>
    <row r="110" spans="10:10" x14ac:dyDescent="0.25">
      <c r="J110" s="99"/>
    </row>
    <row r="111" spans="10:10" x14ac:dyDescent="0.25">
      <c r="J111" s="99"/>
    </row>
    <row r="112" spans="10:10" x14ac:dyDescent="0.25">
      <c r="J112" s="99"/>
    </row>
    <row r="113" spans="10:10" x14ac:dyDescent="0.25">
      <c r="J113" s="99"/>
    </row>
    <row r="114" spans="10:10" x14ac:dyDescent="0.25">
      <c r="J114" s="99"/>
    </row>
    <row r="115" spans="10:10" x14ac:dyDescent="0.25">
      <c r="J115" s="99"/>
    </row>
    <row r="116" spans="10:10" x14ac:dyDescent="0.25">
      <c r="J116" s="99"/>
    </row>
    <row r="117" spans="10:10" x14ac:dyDescent="0.25">
      <c r="J117" s="99"/>
    </row>
    <row r="118" spans="10:10" x14ac:dyDescent="0.25">
      <c r="J118" s="99"/>
    </row>
    <row r="119" spans="10:10" x14ac:dyDescent="0.25">
      <c r="J119" s="99"/>
    </row>
    <row r="120" spans="10:10" x14ac:dyDescent="0.25">
      <c r="J120" s="99"/>
    </row>
    <row r="121" spans="10:10" x14ac:dyDescent="0.25">
      <c r="J121" s="99"/>
    </row>
    <row r="122" spans="10:10" x14ac:dyDescent="0.25">
      <c r="J122" s="99"/>
    </row>
    <row r="123" spans="10:10" x14ac:dyDescent="0.25">
      <c r="J123" s="99"/>
    </row>
    <row r="124" spans="10:10" x14ac:dyDescent="0.25">
      <c r="J124" s="99"/>
    </row>
    <row r="125" spans="10:10" x14ac:dyDescent="0.25">
      <c r="J125" s="99"/>
    </row>
    <row r="126" spans="10:10" x14ac:dyDescent="0.25">
      <c r="J126" s="99"/>
    </row>
    <row r="127" spans="10:10" x14ac:dyDescent="0.25">
      <c r="J127" s="99"/>
    </row>
    <row r="128" spans="10:10" x14ac:dyDescent="0.25">
      <c r="J128" s="99"/>
    </row>
    <row r="129" spans="10:10" x14ac:dyDescent="0.25">
      <c r="J129" s="99"/>
    </row>
    <row r="130" spans="10:10" x14ac:dyDescent="0.25">
      <c r="J130" s="99"/>
    </row>
    <row r="131" spans="10:10" x14ac:dyDescent="0.25">
      <c r="J131" s="99"/>
    </row>
    <row r="132" spans="10:10" x14ac:dyDescent="0.25">
      <c r="J132" s="99"/>
    </row>
    <row r="133" spans="10:10" x14ac:dyDescent="0.25">
      <c r="J133" s="99"/>
    </row>
    <row r="134" spans="10:10" x14ac:dyDescent="0.25">
      <c r="J134" s="99"/>
    </row>
    <row r="135" spans="10:10" x14ac:dyDescent="0.25">
      <c r="J135" s="99"/>
    </row>
    <row r="136" spans="10:10" x14ac:dyDescent="0.25">
      <c r="J136" s="99"/>
    </row>
    <row r="137" spans="10:10" x14ac:dyDescent="0.25">
      <c r="J137" s="99"/>
    </row>
    <row r="138" spans="10:10" x14ac:dyDescent="0.25">
      <c r="J138" s="99"/>
    </row>
    <row r="139" spans="10:10" x14ac:dyDescent="0.25">
      <c r="J139" s="99"/>
    </row>
    <row r="140" spans="10:10" x14ac:dyDescent="0.25">
      <c r="J140" s="99"/>
    </row>
    <row r="141" spans="10:10" x14ac:dyDescent="0.25">
      <c r="J141" s="99"/>
    </row>
    <row r="142" spans="10:10" x14ac:dyDescent="0.25">
      <c r="J142" s="99"/>
    </row>
    <row r="143" spans="10:10" x14ac:dyDescent="0.25">
      <c r="J143" s="99"/>
    </row>
    <row r="144" spans="10:10" x14ac:dyDescent="0.25">
      <c r="J144" s="99"/>
    </row>
    <row r="145" spans="10:10" x14ac:dyDescent="0.25">
      <c r="J145" s="99"/>
    </row>
    <row r="146" spans="10:10" x14ac:dyDescent="0.25">
      <c r="J146" s="99"/>
    </row>
    <row r="147" spans="10:10" x14ac:dyDescent="0.25">
      <c r="J147" s="99"/>
    </row>
    <row r="148" spans="10:10" x14ac:dyDescent="0.25">
      <c r="J148" s="99"/>
    </row>
    <row r="149" spans="10:10" x14ac:dyDescent="0.25">
      <c r="J149" s="99"/>
    </row>
    <row r="150" spans="10:10" x14ac:dyDescent="0.25">
      <c r="J150" s="99"/>
    </row>
    <row r="151" spans="10:10" x14ac:dyDescent="0.25">
      <c r="J151" s="99"/>
    </row>
    <row r="152" spans="10:10" x14ac:dyDescent="0.25">
      <c r="J152" s="99"/>
    </row>
    <row r="153" spans="10:10" x14ac:dyDescent="0.25">
      <c r="J153" s="99"/>
    </row>
    <row r="154" spans="10:10" x14ac:dyDescent="0.25">
      <c r="J154" s="99"/>
    </row>
    <row r="155" spans="10:10" x14ac:dyDescent="0.25">
      <c r="J155" s="99"/>
    </row>
    <row r="156" spans="10:10" x14ac:dyDescent="0.25">
      <c r="J156" s="99"/>
    </row>
    <row r="157" spans="10:10" x14ac:dyDescent="0.25">
      <c r="J157" s="99"/>
    </row>
    <row r="158" spans="10:10" x14ac:dyDescent="0.25">
      <c r="J158" s="99"/>
    </row>
    <row r="159" spans="10:10" x14ac:dyDescent="0.25">
      <c r="J159" s="99"/>
    </row>
    <row r="160" spans="10:10" x14ac:dyDescent="0.25">
      <c r="J160" s="99"/>
    </row>
    <row r="161" spans="10:10" x14ac:dyDescent="0.25">
      <c r="J161" s="99"/>
    </row>
    <row r="162" spans="10:10" x14ac:dyDescent="0.25">
      <c r="J162" s="99"/>
    </row>
    <row r="163" spans="10:10" x14ac:dyDescent="0.25">
      <c r="J163" s="99"/>
    </row>
    <row r="164" spans="10:10" x14ac:dyDescent="0.25">
      <c r="J164" s="99"/>
    </row>
    <row r="165" spans="10:10" x14ac:dyDescent="0.25">
      <c r="J165" s="99"/>
    </row>
    <row r="166" spans="10:10" x14ac:dyDescent="0.25">
      <c r="J166" s="99"/>
    </row>
    <row r="167" spans="10:10" x14ac:dyDescent="0.25">
      <c r="J167" s="99"/>
    </row>
    <row r="168" spans="10:10" x14ac:dyDescent="0.25">
      <c r="J168" s="99"/>
    </row>
    <row r="169" spans="10:10" x14ac:dyDescent="0.25">
      <c r="J169" s="99"/>
    </row>
    <row r="170" spans="10:10" x14ac:dyDescent="0.25">
      <c r="J170" s="99"/>
    </row>
    <row r="171" spans="10:10" x14ac:dyDescent="0.25">
      <c r="J171" s="99"/>
    </row>
    <row r="172" spans="10:10" x14ac:dyDescent="0.25">
      <c r="J172" s="99"/>
    </row>
    <row r="173" spans="10:10" x14ac:dyDescent="0.25">
      <c r="J173" s="99"/>
    </row>
    <row r="174" spans="10:10" x14ac:dyDescent="0.25">
      <c r="J174" s="99"/>
    </row>
    <row r="175" spans="10:10" x14ac:dyDescent="0.25">
      <c r="J175" s="99"/>
    </row>
    <row r="176" spans="10:10" x14ac:dyDescent="0.25">
      <c r="J176" s="99"/>
    </row>
    <row r="177" spans="10:10" x14ac:dyDescent="0.25">
      <c r="J177" s="99"/>
    </row>
    <row r="178" spans="10:10" x14ac:dyDescent="0.25">
      <c r="J178" s="99"/>
    </row>
    <row r="179" spans="10:10" x14ac:dyDescent="0.25">
      <c r="J179" s="99"/>
    </row>
    <row r="180" spans="10:10" x14ac:dyDescent="0.25">
      <c r="J180" s="99"/>
    </row>
    <row r="181" spans="10:10" x14ac:dyDescent="0.25">
      <c r="J181" s="99"/>
    </row>
    <row r="182" spans="10:10" x14ac:dyDescent="0.25">
      <c r="J182" s="99"/>
    </row>
    <row r="183" spans="10:10" x14ac:dyDescent="0.25">
      <c r="J183" s="99"/>
    </row>
    <row r="184" spans="10:10" x14ac:dyDescent="0.25">
      <c r="J184" s="99"/>
    </row>
    <row r="185" spans="10:10" x14ac:dyDescent="0.25">
      <c r="J185" s="99"/>
    </row>
    <row r="186" spans="10:10" x14ac:dyDescent="0.25">
      <c r="J186" s="99"/>
    </row>
    <row r="187" spans="10:10" x14ac:dyDescent="0.25">
      <c r="J187" s="99"/>
    </row>
    <row r="188" spans="10:10" x14ac:dyDescent="0.25">
      <c r="J188" s="99"/>
    </row>
    <row r="189" spans="10:10" x14ac:dyDescent="0.25">
      <c r="J189" s="99"/>
    </row>
    <row r="190" spans="10:10" x14ac:dyDescent="0.25">
      <c r="J190" s="99"/>
    </row>
    <row r="191" spans="10:10" x14ac:dyDescent="0.25">
      <c r="J191" s="99"/>
    </row>
    <row r="192" spans="10:10" x14ac:dyDescent="0.25">
      <c r="J192" s="99"/>
    </row>
    <row r="193" spans="10:10" x14ac:dyDescent="0.25">
      <c r="J193" s="99"/>
    </row>
    <row r="194" spans="10:10" x14ac:dyDescent="0.25">
      <c r="J194" s="99"/>
    </row>
    <row r="195" spans="10:10" x14ac:dyDescent="0.25">
      <c r="J195" s="99"/>
    </row>
    <row r="196" spans="10:10" x14ac:dyDescent="0.25">
      <c r="J196" s="99"/>
    </row>
    <row r="197" spans="10:10" x14ac:dyDescent="0.25">
      <c r="J197" s="99"/>
    </row>
    <row r="198" spans="10:10" x14ac:dyDescent="0.25">
      <c r="J198" s="99"/>
    </row>
    <row r="199" spans="10:10" x14ac:dyDescent="0.25">
      <c r="J199" s="99"/>
    </row>
    <row r="200" spans="10:10" x14ac:dyDescent="0.25">
      <c r="J200" s="99"/>
    </row>
    <row r="201" spans="10:10" x14ac:dyDescent="0.25">
      <c r="J201" s="99"/>
    </row>
    <row r="202" spans="10:10" x14ac:dyDescent="0.25">
      <c r="J202" s="99"/>
    </row>
    <row r="203" spans="10:10" x14ac:dyDescent="0.25">
      <c r="J203" s="99"/>
    </row>
    <row r="204" spans="10:10" x14ac:dyDescent="0.25">
      <c r="J204" s="99"/>
    </row>
    <row r="205" spans="10:10" x14ac:dyDescent="0.25">
      <c r="J205" s="99"/>
    </row>
    <row r="206" spans="10:10" x14ac:dyDescent="0.25">
      <c r="J206" s="99"/>
    </row>
    <row r="207" spans="10:10" x14ac:dyDescent="0.25">
      <c r="J207" s="99"/>
    </row>
    <row r="208" spans="10:10" x14ac:dyDescent="0.25">
      <c r="J208" s="99"/>
    </row>
    <row r="209" spans="10:10" x14ac:dyDescent="0.25">
      <c r="J209" s="99"/>
    </row>
    <row r="210" spans="10:10" x14ac:dyDescent="0.25">
      <c r="J210" s="99"/>
    </row>
    <row r="211" spans="10:10" x14ac:dyDescent="0.25">
      <c r="J211" s="99"/>
    </row>
    <row r="212" spans="10:10" x14ac:dyDescent="0.25">
      <c r="J212" s="99"/>
    </row>
    <row r="213" spans="10:10" x14ac:dyDescent="0.25">
      <c r="J213" s="99"/>
    </row>
    <row r="214" spans="10:10" x14ac:dyDescent="0.25">
      <c r="J214" s="99"/>
    </row>
    <row r="215" spans="10:10" x14ac:dyDescent="0.25">
      <c r="J215" s="99"/>
    </row>
    <row r="216" spans="10:10" x14ac:dyDescent="0.25">
      <c r="J216" s="99"/>
    </row>
    <row r="217" spans="10:10" x14ac:dyDescent="0.25">
      <c r="J217" s="99"/>
    </row>
    <row r="218" spans="10:10" x14ac:dyDescent="0.25">
      <c r="J218" s="99"/>
    </row>
    <row r="219" spans="10:10" x14ac:dyDescent="0.25">
      <c r="J219" s="99"/>
    </row>
    <row r="220" spans="10:10" x14ac:dyDescent="0.25">
      <c r="J220" s="99"/>
    </row>
    <row r="221" spans="10:10" x14ac:dyDescent="0.25">
      <c r="J221" s="99"/>
    </row>
    <row r="222" spans="10:10" x14ac:dyDescent="0.25">
      <c r="J222" s="99"/>
    </row>
    <row r="223" spans="10:10" x14ac:dyDescent="0.25">
      <c r="J223" s="99"/>
    </row>
    <row r="224" spans="10:10" x14ac:dyDescent="0.25">
      <c r="J224" s="99"/>
    </row>
    <row r="225" spans="10:10" x14ac:dyDescent="0.25">
      <c r="J225" s="99"/>
    </row>
    <row r="226" spans="10:10" x14ac:dyDescent="0.25">
      <c r="J226" s="99"/>
    </row>
    <row r="227" spans="10:10" x14ac:dyDescent="0.25">
      <c r="J227" s="99"/>
    </row>
    <row r="228" spans="10:10" x14ac:dyDescent="0.25">
      <c r="J228" s="99"/>
    </row>
    <row r="229" spans="10:10" x14ac:dyDescent="0.25">
      <c r="J229" s="99"/>
    </row>
    <row r="230" spans="10:10" x14ac:dyDescent="0.25">
      <c r="J230" s="99"/>
    </row>
    <row r="231" spans="10:10" x14ac:dyDescent="0.25">
      <c r="J231" s="99"/>
    </row>
    <row r="232" spans="10:10" x14ac:dyDescent="0.25">
      <c r="J232" s="99"/>
    </row>
    <row r="233" spans="10:10" x14ac:dyDescent="0.25">
      <c r="J233" s="99"/>
    </row>
    <row r="234" spans="10:10" x14ac:dyDescent="0.25">
      <c r="J234" s="99"/>
    </row>
    <row r="235" spans="10:10" x14ac:dyDescent="0.25">
      <c r="J235" s="99"/>
    </row>
    <row r="236" spans="10:10" x14ac:dyDescent="0.25">
      <c r="J236" s="99"/>
    </row>
    <row r="237" spans="10:10" x14ac:dyDescent="0.25">
      <c r="J237" s="99"/>
    </row>
    <row r="238" spans="10:10" x14ac:dyDescent="0.25">
      <c r="J238" s="99"/>
    </row>
    <row r="239" spans="10:10" x14ac:dyDescent="0.25">
      <c r="J239" s="99"/>
    </row>
    <row r="240" spans="10:10" x14ac:dyDescent="0.25">
      <c r="J240" s="99"/>
    </row>
    <row r="241" spans="10:10" x14ac:dyDescent="0.25">
      <c r="J241" s="99"/>
    </row>
    <row r="242" spans="10:10" x14ac:dyDescent="0.25">
      <c r="J242" s="99"/>
    </row>
    <row r="243" spans="10:10" x14ac:dyDescent="0.25">
      <c r="J243" s="99"/>
    </row>
    <row r="244" spans="10:10" x14ac:dyDescent="0.25">
      <c r="J244" s="99"/>
    </row>
    <row r="245" spans="10:10" x14ac:dyDescent="0.25">
      <c r="J245" s="99"/>
    </row>
    <row r="246" spans="10:10" x14ac:dyDescent="0.25">
      <c r="J246" s="99"/>
    </row>
    <row r="247" spans="10:10" x14ac:dyDescent="0.25">
      <c r="J247" s="99"/>
    </row>
    <row r="248" spans="10:10" x14ac:dyDescent="0.25">
      <c r="J248" s="99"/>
    </row>
    <row r="249" spans="10:10" x14ac:dyDescent="0.25">
      <c r="J249" s="99"/>
    </row>
    <row r="250" spans="10:10" x14ac:dyDescent="0.25">
      <c r="J250" s="99"/>
    </row>
    <row r="251" spans="10:10" x14ac:dyDescent="0.25">
      <c r="J251" s="99"/>
    </row>
    <row r="252" spans="10:10" x14ac:dyDescent="0.25">
      <c r="J252" s="99"/>
    </row>
    <row r="253" spans="10:10" x14ac:dyDescent="0.25">
      <c r="J253" s="99"/>
    </row>
    <row r="254" spans="10:10" x14ac:dyDescent="0.25">
      <c r="J254" s="99"/>
    </row>
    <row r="255" spans="10:10" x14ac:dyDescent="0.25">
      <c r="J255" s="99"/>
    </row>
    <row r="256" spans="10:10" x14ac:dyDescent="0.25">
      <c r="J256" s="99"/>
    </row>
    <row r="257" spans="10:10" x14ac:dyDescent="0.25">
      <c r="J257" s="99"/>
    </row>
    <row r="258" spans="10:10" x14ac:dyDescent="0.25">
      <c r="J258" s="99"/>
    </row>
    <row r="259" spans="10:10" x14ac:dyDescent="0.25">
      <c r="J259" s="99"/>
    </row>
    <row r="260" spans="10:10" x14ac:dyDescent="0.25">
      <c r="J260" s="99"/>
    </row>
    <row r="261" spans="10:10" x14ac:dyDescent="0.25">
      <c r="J261" s="99"/>
    </row>
    <row r="262" spans="10:10" x14ac:dyDescent="0.25">
      <c r="J262" s="99"/>
    </row>
    <row r="263" spans="10:10" x14ac:dyDescent="0.25">
      <c r="J263" s="99"/>
    </row>
    <row r="264" spans="10:10" x14ac:dyDescent="0.25">
      <c r="J264" s="99"/>
    </row>
    <row r="265" spans="10:10" x14ac:dyDescent="0.25">
      <c r="J265" s="99"/>
    </row>
    <row r="266" spans="10:10" x14ac:dyDescent="0.25">
      <c r="J266" s="99"/>
    </row>
    <row r="267" spans="10:10" x14ac:dyDescent="0.25">
      <c r="J267" s="99"/>
    </row>
    <row r="268" spans="10:10" x14ac:dyDescent="0.25">
      <c r="J268" s="99"/>
    </row>
    <row r="269" spans="10:10" x14ac:dyDescent="0.25">
      <c r="J269" s="99"/>
    </row>
    <row r="270" spans="10:10" x14ac:dyDescent="0.25">
      <c r="J270" s="99"/>
    </row>
    <row r="271" spans="10:10" x14ac:dyDescent="0.25">
      <c r="J271" s="99"/>
    </row>
    <row r="272" spans="10:10" x14ac:dyDescent="0.25">
      <c r="J272" s="99"/>
    </row>
    <row r="273" spans="10:10" x14ac:dyDescent="0.25">
      <c r="J273" s="99"/>
    </row>
    <row r="274" spans="10:10" x14ac:dyDescent="0.25">
      <c r="J274" s="99"/>
    </row>
    <row r="275" spans="10:10" x14ac:dyDescent="0.25">
      <c r="J275" s="99"/>
    </row>
    <row r="276" spans="10:10" x14ac:dyDescent="0.25">
      <c r="J276" s="99"/>
    </row>
    <row r="277" spans="10:10" x14ac:dyDescent="0.25">
      <c r="J277" s="99"/>
    </row>
    <row r="278" spans="10:10" x14ac:dyDescent="0.25">
      <c r="J278" s="99"/>
    </row>
    <row r="279" spans="10:10" x14ac:dyDescent="0.25">
      <c r="J279" s="99"/>
    </row>
    <row r="280" spans="10:10" x14ac:dyDescent="0.25">
      <c r="J280" s="99"/>
    </row>
    <row r="281" spans="10:10" x14ac:dyDescent="0.25">
      <c r="J281" s="99"/>
    </row>
    <row r="282" spans="10:10" x14ac:dyDescent="0.25">
      <c r="J282" s="99"/>
    </row>
    <row r="283" spans="10:10" x14ac:dyDescent="0.25">
      <c r="J283" s="99"/>
    </row>
    <row r="284" spans="10:10" x14ac:dyDescent="0.25">
      <c r="J284" s="99"/>
    </row>
    <row r="285" spans="10:10" x14ac:dyDescent="0.25">
      <c r="J285" s="99"/>
    </row>
    <row r="286" spans="10:10" x14ac:dyDescent="0.25">
      <c r="J286" s="99"/>
    </row>
    <row r="287" spans="10:10" x14ac:dyDescent="0.25">
      <c r="J287" s="99"/>
    </row>
    <row r="288" spans="10:10" x14ac:dyDescent="0.25">
      <c r="J288" s="99"/>
    </row>
    <row r="289" spans="10:10" x14ac:dyDescent="0.25">
      <c r="J289" s="99"/>
    </row>
    <row r="290" spans="10:10" x14ac:dyDescent="0.25">
      <c r="J290" s="99"/>
    </row>
    <row r="291" spans="10:10" x14ac:dyDescent="0.25">
      <c r="J291" s="99"/>
    </row>
    <row r="292" spans="10:10" x14ac:dyDescent="0.25">
      <c r="J292" s="99"/>
    </row>
    <row r="293" spans="10:10" x14ac:dyDescent="0.25">
      <c r="J293" s="99"/>
    </row>
    <row r="294" spans="10:10" x14ac:dyDescent="0.25">
      <c r="J294" s="99"/>
    </row>
    <row r="295" spans="10:10" x14ac:dyDescent="0.25">
      <c r="J295" s="99"/>
    </row>
    <row r="296" spans="10:10" x14ac:dyDescent="0.25">
      <c r="J296" s="99"/>
    </row>
    <row r="297" spans="10:10" x14ac:dyDescent="0.25">
      <c r="J297" s="99"/>
    </row>
    <row r="298" spans="10:10" x14ac:dyDescent="0.25">
      <c r="J298" s="99"/>
    </row>
    <row r="299" spans="10:10" x14ac:dyDescent="0.25">
      <c r="J299" s="99"/>
    </row>
    <row r="300" spans="10:10" x14ac:dyDescent="0.25">
      <c r="J300" s="99"/>
    </row>
    <row r="301" spans="10:10" x14ac:dyDescent="0.25">
      <c r="J301" s="99"/>
    </row>
    <row r="302" spans="10:10" x14ac:dyDescent="0.25">
      <c r="J302" s="99"/>
    </row>
    <row r="303" spans="10:10" x14ac:dyDescent="0.25">
      <c r="J303" s="99"/>
    </row>
    <row r="304" spans="10:10" x14ac:dyDescent="0.25">
      <c r="J304" s="99"/>
    </row>
    <row r="305" spans="10:10" x14ac:dyDescent="0.25">
      <c r="J305" s="99"/>
    </row>
    <row r="306" spans="10:10" x14ac:dyDescent="0.25">
      <c r="J306" s="99"/>
    </row>
    <row r="307" spans="10:10" x14ac:dyDescent="0.25">
      <c r="J307" s="99"/>
    </row>
    <row r="308" spans="10:10" x14ac:dyDescent="0.25">
      <c r="J308" s="99"/>
    </row>
    <row r="309" spans="10:10" x14ac:dyDescent="0.25">
      <c r="J309" s="99"/>
    </row>
    <row r="310" spans="10:10" x14ac:dyDescent="0.25">
      <c r="J310" s="99"/>
    </row>
    <row r="311" spans="10:10" x14ac:dyDescent="0.25">
      <c r="J311" s="99"/>
    </row>
    <row r="312" spans="10:10" x14ac:dyDescent="0.25">
      <c r="J312" s="99"/>
    </row>
    <row r="313" spans="10:10" x14ac:dyDescent="0.25">
      <c r="J313" s="99"/>
    </row>
    <row r="314" spans="10:10" x14ac:dyDescent="0.25">
      <c r="J314" s="99"/>
    </row>
    <row r="315" spans="10:10" x14ac:dyDescent="0.25">
      <c r="J315" s="99"/>
    </row>
    <row r="316" spans="10:10" x14ac:dyDescent="0.25">
      <c r="J316" s="99"/>
    </row>
    <row r="317" spans="10:10" x14ac:dyDescent="0.25">
      <c r="J317" s="99"/>
    </row>
    <row r="318" spans="10:10" x14ac:dyDescent="0.25">
      <c r="J318" s="99"/>
    </row>
    <row r="319" spans="10:10" x14ac:dyDescent="0.25">
      <c r="J319" s="99"/>
    </row>
    <row r="320" spans="10:10" x14ac:dyDescent="0.25">
      <c r="J320" s="99"/>
    </row>
    <row r="321" spans="10:10" x14ac:dyDescent="0.25">
      <c r="J321" s="99"/>
    </row>
    <row r="322" spans="10:10" x14ac:dyDescent="0.25">
      <c r="J322" s="99"/>
    </row>
    <row r="323" spans="10:10" x14ac:dyDescent="0.25">
      <c r="J323" s="99"/>
    </row>
    <row r="324" spans="10:10" x14ac:dyDescent="0.25">
      <c r="J324" s="99"/>
    </row>
    <row r="325" spans="10:10" x14ac:dyDescent="0.25">
      <c r="J325" s="99"/>
    </row>
    <row r="326" spans="10:10" x14ac:dyDescent="0.25">
      <c r="J326" s="99"/>
    </row>
    <row r="327" spans="10:10" x14ac:dyDescent="0.25">
      <c r="J327" s="99"/>
    </row>
    <row r="328" spans="10:10" x14ac:dyDescent="0.25">
      <c r="J328" s="99"/>
    </row>
    <row r="329" spans="10:10" x14ac:dyDescent="0.25">
      <c r="J329" s="99"/>
    </row>
    <row r="330" spans="10:10" x14ac:dyDescent="0.25">
      <c r="J330" s="99"/>
    </row>
    <row r="331" spans="10:10" x14ac:dyDescent="0.25">
      <c r="J331" s="99"/>
    </row>
    <row r="332" spans="10:10" x14ac:dyDescent="0.25">
      <c r="J332" s="99"/>
    </row>
    <row r="333" spans="10:10" x14ac:dyDescent="0.25">
      <c r="J333" s="99"/>
    </row>
    <row r="334" spans="10:10" x14ac:dyDescent="0.25">
      <c r="J334" s="99"/>
    </row>
    <row r="335" spans="10:10" x14ac:dyDescent="0.25">
      <c r="J335" s="99"/>
    </row>
    <row r="336" spans="10:10" x14ac:dyDescent="0.25">
      <c r="J336" s="99"/>
    </row>
    <row r="337" spans="10:10" x14ac:dyDescent="0.25">
      <c r="J337" s="99"/>
    </row>
    <row r="338" spans="10:10" x14ac:dyDescent="0.25">
      <c r="J338" s="99"/>
    </row>
    <row r="339" spans="10:10" x14ac:dyDescent="0.25">
      <c r="J339" s="99"/>
    </row>
    <row r="340" spans="10:10" x14ac:dyDescent="0.25">
      <c r="J340" s="99"/>
    </row>
    <row r="341" spans="10:10" x14ac:dyDescent="0.25">
      <c r="J341" s="99"/>
    </row>
    <row r="342" spans="10:10" x14ac:dyDescent="0.25">
      <c r="J342" s="99"/>
    </row>
    <row r="343" spans="10:10" x14ac:dyDescent="0.25">
      <c r="J343" s="99"/>
    </row>
    <row r="344" spans="10:10" x14ac:dyDescent="0.25">
      <c r="J344" s="99"/>
    </row>
    <row r="345" spans="10:10" x14ac:dyDescent="0.25">
      <c r="J345" s="99"/>
    </row>
    <row r="346" spans="10:10" x14ac:dyDescent="0.25">
      <c r="J346" s="99"/>
    </row>
    <row r="347" spans="10:10" x14ac:dyDescent="0.25">
      <c r="J347" s="99"/>
    </row>
    <row r="348" spans="10:10" x14ac:dyDescent="0.25">
      <c r="J348" s="99"/>
    </row>
    <row r="349" spans="10:10" x14ac:dyDescent="0.25">
      <c r="J349" s="99"/>
    </row>
    <row r="350" spans="10:10" x14ac:dyDescent="0.25">
      <c r="J350" s="99"/>
    </row>
    <row r="351" spans="10:10" x14ac:dyDescent="0.25">
      <c r="J351" s="99"/>
    </row>
    <row r="352" spans="10:10" x14ac:dyDescent="0.25">
      <c r="J352" s="99"/>
    </row>
    <row r="353" spans="10:10" x14ac:dyDescent="0.25">
      <c r="J353" s="99"/>
    </row>
    <row r="354" spans="10:10" x14ac:dyDescent="0.25">
      <c r="J354" s="99"/>
    </row>
    <row r="355" spans="10:10" x14ac:dyDescent="0.25">
      <c r="J355" s="99"/>
    </row>
    <row r="356" spans="10:10" x14ac:dyDescent="0.25">
      <c r="J356" s="99"/>
    </row>
    <row r="357" spans="10:10" x14ac:dyDescent="0.25">
      <c r="J357" s="99"/>
    </row>
    <row r="358" spans="10:10" x14ac:dyDescent="0.25">
      <c r="J358" s="99"/>
    </row>
    <row r="359" spans="10:10" x14ac:dyDescent="0.25">
      <c r="J359" s="99"/>
    </row>
    <row r="360" spans="10:10" x14ac:dyDescent="0.25">
      <c r="J360" s="99"/>
    </row>
    <row r="361" spans="10:10" x14ac:dyDescent="0.25">
      <c r="J361" s="99"/>
    </row>
    <row r="362" spans="10:10" x14ac:dyDescent="0.25">
      <c r="J362" s="99"/>
    </row>
    <row r="363" spans="10:10" x14ac:dyDescent="0.25">
      <c r="J363" s="99"/>
    </row>
    <row r="364" spans="10:10" x14ac:dyDescent="0.25">
      <c r="J364" s="99"/>
    </row>
    <row r="365" spans="10:10" x14ac:dyDescent="0.25">
      <c r="J365" s="99"/>
    </row>
    <row r="366" spans="10:10" x14ac:dyDescent="0.25">
      <c r="J366" s="99"/>
    </row>
    <row r="367" spans="10:10" x14ac:dyDescent="0.25">
      <c r="J367" s="99"/>
    </row>
    <row r="368" spans="10:10" x14ac:dyDescent="0.25">
      <c r="J368" s="99"/>
    </row>
    <row r="369" spans="10:10" x14ac:dyDescent="0.25">
      <c r="J369" s="99"/>
    </row>
    <row r="370" spans="10:10" x14ac:dyDescent="0.25">
      <c r="J370" s="99"/>
    </row>
    <row r="371" spans="10:10" x14ac:dyDescent="0.25">
      <c r="J371" s="99"/>
    </row>
    <row r="372" spans="10:10" x14ac:dyDescent="0.25">
      <c r="J372" s="99"/>
    </row>
    <row r="373" spans="10:10" x14ac:dyDescent="0.25">
      <c r="J373" s="99"/>
    </row>
    <row r="374" spans="10:10" x14ac:dyDescent="0.25">
      <c r="J374" s="99"/>
    </row>
    <row r="375" spans="10:10" x14ac:dyDescent="0.25">
      <c r="J375" s="99"/>
    </row>
    <row r="376" spans="10:10" x14ac:dyDescent="0.25">
      <c r="J376" s="99"/>
    </row>
    <row r="377" spans="10:10" x14ac:dyDescent="0.25">
      <c r="J377" s="99"/>
    </row>
    <row r="378" spans="10:10" x14ac:dyDescent="0.25">
      <c r="J378" s="99"/>
    </row>
    <row r="379" spans="10:10" x14ac:dyDescent="0.25">
      <c r="J379" s="99"/>
    </row>
    <row r="380" spans="10:10" x14ac:dyDescent="0.25">
      <c r="J380" s="99"/>
    </row>
    <row r="381" spans="10:10" x14ac:dyDescent="0.25">
      <c r="J381" s="99"/>
    </row>
    <row r="382" spans="10:10" x14ac:dyDescent="0.25">
      <c r="J382" s="99"/>
    </row>
    <row r="383" spans="10:10" x14ac:dyDescent="0.25">
      <c r="J383" s="99"/>
    </row>
    <row r="384" spans="10:10" x14ac:dyDescent="0.25">
      <c r="J384" s="99"/>
    </row>
    <row r="385" spans="10:10" x14ac:dyDescent="0.25">
      <c r="J385" s="99"/>
    </row>
    <row r="386" spans="10:10" x14ac:dyDescent="0.25">
      <c r="J386" s="99"/>
    </row>
    <row r="387" spans="10:10" x14ac:dyDescent="0.25">
      <c r="J387" s="99"/>
    </row>
    <row r="388" spans="10:10" x14ac:dyDescent="0.25">
      <c r="J388" s="99"/>
    </row>
    <row r="389" spans="10:10" x14ac:dyDescent="0.25">
      <c r="J389" s="99"/>
    </row>
    <row r="390" spans="10:10" x14ac:dyDescent="0.25">
      <c r="J390" s="99"/>
    </row>
    <row r="391" spans="10:10" x14ac:dyDescent="0.25">
      <c r="J391" s="99"/>
    </row>
    <row r="392" spans="10:10" x14ac:dyDescent="0.25">
      <c r="J392" s="99"/>
    </row>
    <row r="393" spans="10:10" x14ac:dyDescent="0.25">
      <c r="J393" s="99"/>
    </row>
    <row r="394" spans="10:10" x14ac:dyDescent="0.25">
      <c r="J394" s="99"/>
    </row>
    <row r="395" spans="10:10" x14ac:dyDescent="0.25">
      <c r="J395" s="99"/>
    </row>
    <row r="396" spans="10:10" x14ac:dyDescent="0.25">
      <c r="J396" s="99"/>
    </row>
    <row r="397" spans="10:10" x14ac:dyDescent="0.25">
      <c r="J397" s="99"/>
    </row>
    <row r="398" spans="10:10" x14ac:dyDescent="0.25">
      <c r="J398" s="99"/>
    </row>
    <row r="399" spans="10:10" x14ac:dyDescent="0.25">
      <c r="J399" s="99"/>
    </row>
    <row r="400" spans="10:10" x14ac:dyDescent="0.25">
      <c r="J400" s="99"/>
    </row>
    <row r="401" spans="10:10" x14ac:dyDescent="0.25">
      <c r="J401" s="99"/>
    </row>
    <row r="402" spans="10:10" x14ac:dyDescent="0.25">
      <c r="J402" s="99"/>
    </row>
    <row r="403" spans="10:10" x14ac:dyDescent="0.25">
      <c r="J403" s="99"/>
    </row>
    <row r="404" spans="10:10" x14ac:dyDescent="0.25">
      <c r="J404" s="99"/>
    </row>
    <row r="405" spans="10:10" x14ac:dyDescent="0.25">
      <c r="J405" s="99"/>
    </row>
    <row r="406" spans="10:10" x14ac:dyDescent="0.25">
      <c r="J406" s="99"/>
    </row>
    <row r="407" spans="10:10" x14ac:dyDescent="0.25">
      <c r="J407" s="99"/>
    </row>
    <row r="408" spans="10:10" x14ac:dyDescent="0.25">
      <c r="J408" s="99"/>
    </row>
    <row r="409" spans="10:10" x14ac:dyDescent="0.25">
      <c r="J409" s="99"/>
    </row>
    <row r="410" spans="10:10" x14ac:dyDescent="0.25">
      <c r="J410" s="99"/>
    </row>
    <row r="411" spans="10:10" x14ac:dyDescent="0.25">
      <c r="J411" s="99"/>
    </row>
    <row r="412" spans="10:10" x14ac:dyDescent="0.25">
      <c r="J412" s="99"/>
    </row>
    <row r="413" spans="10:10" x14ac:dyDescent="0.25">
      <c r="J413" s="99"/>
    </row>
    <row r="414" spans="10:10" x14ac:dyDescent="0.25">
      <c r="J414" s="99"/>
    </row>
    <row r="415" spans="10:10" x14ac:dyDescent="0.25">
      <c r="J415" s="99"/>
    </row>
    <row r="416" spans="10:10" x14ac:dyDescent="0.25">
      <c r="J416" s="99"/>
    </row>
    <row r="417" spans="10:10" x14ac:dyDescent="0.25">
      <c r="J417" s="99"/>
    </row>
    <row r="418" spans="10:10" x14ac:dyDescent="0.25">
      <c r="J418" s="99"/>
    </row>
    <row r="419" spans="10:10" x14ac:dyDescent="0.25">
      <c r="J419" s="99"/>
    </row>
    <row r="420" spans="10:10" x14ac:dyDescent="0.25">
      <c r="J420" s="99"/>
    </row>
    <row r="421" spans="10:10" x14ac:dyDescent="0.25">
      <c r="J421" s="99"/>
    </row>
    <row r="422" spans="10:10" x14ac:dyDescent="0.25">
      <c r="J422" s="99"/>
    </row>
    <row r="423" spans="10:10" x14ac:dyDescent="0.25">
      <c r="J423" s="99"/>
    </row>
    <row r="424" spans="10:10" x14ac:dyDescent="0.25">
      <c r="J424" s="99"/>
    </row>
    <row r="425" spans="10:10" x14ac:dyDescent="0.25">
      <c r="J425" s="99"/>
    </row>
    <row r="426" spans="10:10" x14ac:dyDescent="0.25">
      <c r="J426" s="99"/>
    </row>
    <row r="427" spans="10:10" x14ac:dyDescent="0.25">
      <c r="J427" s="99"/>
    </row>
    <row r="428" spans="10:10" x14ac:dyDescent="0.25">
      <c r="J428" s="99"/>
    </row>
    <row r="429" spans="10:10" x14ac:dyDescent="0.25">
      <c r="J429" s="99"/>
    </row>
    <row r="430" spans="10:10" x14ac:dyDescent="0.25">
      <c r="J430" s="99"/>
    </row>
    <row r="431" spans="10:10" x14ac:dyDescent="0.25">
      <c r="J431" s="99"/>
    </row>
    <row r="432" spans="10:10" x14ac:dyDescent="0.25">
      <c r="J432" s="99"/>
    </row>
    <row r="433" spans="10:10" x14ac:dyDescent="0.25">
      <c r="J433" s="99"/>
    </row>
    <row r="434" spans="10:10" x14ac:dyDescent="0.25">
      <c r="J434" s="99"/>
    </row>
    <row r="435" spans="10:10" x14ac:dyDescent="0.25">
      <c r="J435" s="99"/>
    </row>
    <row r="436" spans="10:10" x14ac:dyDescent="0.25">
      <c r="J436" s="99"/>
    </row>
    <row r="437" spans="10:10" x14ac:dyDescent="0.25">
      <c r="J437" s="99"/>
    </row>
    <row r="438" spans="10:10" x14ac:dyDescent="0.25">
      <c r="J438" s="99"/>
    </row>
    <row r="439" spans="10:10" x14ac:dyDescent="0.25">
      <c r="J439" s="99"/>
    </row>
    <row r="440" spans="10:10" x14ac:dyDescent="0.25">
      <c r="J440" s="99"/>
    </row>
    <row r="441" spans="10:10" x14ac:dyDescent="0.25">
      <c r="J441" s="99"/>
    </row>
    <row r="442" spans="10:10" x14ac:dyDescent="0.25">
      <c r="J442" s="99"/>
    </row>
    <row r="443" spans="10:10" x14ac:dyDescent="0.25">
      <c r="J443" s="99"/>
    </row>
    <row r="444" spans="10:10" x14ac:dyDescent="0.25">
      <c r="J444" s="99"/>
    </row>
    <row r="445" spans="10:10" x14ac:dyDescent="0.25">
      <c r="J445" s="99"/>
    </row>
    <row r="446" spans="10:10" x14ac:dyDescent="0.25">
      <c r="J446" s="99"/>
    </row>
    <row r="447" spans="10:10" x14ac:dyDescent="0.25">
      <c r="J447" s="99"/>
    </row>
    <row r="448" spans="10:10" x14ac:dyDescent="0.25">
      <c r="J448" s="99"/>
    </row>
    <row r="449" spans="10:10" x14ac:dyDescent="0.25">
      <c r="J449" s="99"/>
    </row>
    <row r="450" spans="10:10" x14ac:dyDescent="0.25">
      <c r="J450" s="99"/>
    </row>
    <row r="451" spans="10:10" x14ac:dyDescent="0.25">
      <c r="J451" s="99"/>
    </row>
    <row r="452" spans="10:10" x14ac:dyDescent="0.25">
      <c r="J452" s="99"/>
    </row>
    <row r="453" spans="10:10" x14ac:dyDescent="0.25">
      <c r="J453" s="99"/>
    </row>
    <row r="454" spans="10:10" x14ac:dyDescent="0.25">
      <c r="J454" s="99"/>
    </row>
    <row r="455" spans="10:10" x14ac:dyDescent="0.25">
      <c r="J455" s="99"/>
    </row>
    <row r="456" spans="10:10" x14ac:dyDescent="0.25">
      <c r="J456" s="99"/>
    </row>
    <row r="457" spans="10:10" x14ac:dyDescent="0.25">
      <c r="J457" s="99"/>
    </row>
    <row r="458" spans="10:10" x14ac:dyDescent="0.25">
      <c r="J458" s="99"/>
    </row>
    <row r="459" spans="10:10" x14ac:dyDescent="0.25">
      <c r="J459" s="99"/>
    </row>
    <row r="460" spans="10:10" x14ac:dyDescent="0.25">
      <c r="J460" s="99"/>
    </row>
    <row r="461" spans="10:10" x14ac:dyDescent="0.25">
      <c r="J461" s="99"/>
    </row>
    <row r="462" spans="10:10" x14ac:dyDescent="0.25">
      <c r="J462" s="99"/>
    </row>
    <row r="463" spans="10:10" x14ac:dyDescent="0.25">
      <c r="J463" s="99"/>
    </row>
    <row r="464" spans="10:10" x14ac:dyDescent="0.25">
      <c r="J464" s="99"/>
    </row>
    <row r="465" spans="10:10" x14ac:dyDescent="0.25">
      <c r="J465" s="99"/>
    </row>
    <row r="466" spans="10:10" x14ac:dyDescent="0.25">
      <c r="J466" s="99"/>
    </row>
    <row r="467" spans="10:10" x14ac:dyDescent="0.25">
      <c r="J467" s="99"/>
    </row>
    <row r="468" spans="10:10" x14ac:dyDescent="0.25">
      <c r="J468" s="99"/>
    </row>
    <row r="469" spans="10:10" x14ac:dyDescent="0.25">
      <c r="J469" s="99"/>
    </row>
    <row r="470" spans="10:10" x14ac:dyDescent="0.25">
      <c r="J470" s="99"/>
    </row>
    <row r="471" spans="10:10" x14ac:dyDescent="0.25">
      <c r="J471" s="99"/>
    </row>
    <row r="472" spans="10:10" x14ac:dyDescent="0.25">
      <c r="J472" s="99"/>
    </row>
    <row r="473" spans="10:10" x14ac:dyDescent="0.25">
      <c r="J473" s="99"/>
    </row>
    <row r="474" spans="10:10" x14ac:dyDescent="0.25">
      <c r="J474" s="99"/>
    </row>
    <row r="475" spans="10:10" x14ac:dyDescent="0.25">
      <c r="J475" s="99"/>
    </row>
    <row r="476" spans="10:10" x14ac:dyDescent="0.25">
      <c r="J476" s="99"/>
    </row>
    <row r="477" spans="10:10" x14ac:dyDescent="0.25">
      <c r="J477" s="99"/>
    </row>
    <row r="478" spans="10:10" x14ac:dyDescent="0.25">
      <c r="J478" s="99"/>
    </row>
    <row r="479" spans="10:10" x14ac:dyDescent="0.25">
      <c r="J479" s="99"/>
    </row>
    <row r="480" spans="10:10" x14ac:dyDescent="0.25">
      <c r="J480" s="99"/>
    </row>
    <row r="481" spans="10:10" x14ac:dyDescent="0.25">
      <c r="J481" s="99"/>
    </row>
    <row r="482" spans="10:10" x14ac:dyDescent="0.25">
      <c r="J482" s="99"/>
    </row>
    <row r="483" spans="10:10" x14ac:dyDescent="0.25">
      <c r="J483" s="99"/>
    </row>
    <row r="484" spans="10:10" x14ac:dyDescent="0.25">
      <c r="J484" s="99"/>
    </row>
    <row r="485" spans="10:10" x14ac:dyDescent="0.25">
      <c r="J485" s="99"/>
    </row>
    <row r="486" spans="10:10" x14ac:dyDescent="0.25">
      <c r="J486" s="99"/>
    </row>
    <row r="487" spans="10:10" x14ac:dyDescent="0.25">
      <c r="J487" s="99"/>
    </row>
    <row r="488" spans="10:10" x14ac:dyDescent="0.25">
      <c r="J488" s="99"/>
    </row>
    <row r="489" spans="10:10" x14ac:dyDescent="0.25">
      <c r="J489" s="99"/>
    </row>
    <row r="490" spans="10:10" x14ac:dyDescent="0.25">
      <c r="J490" s="99"/>
    </row>
    <row r="491" spans="10:10" x14ac:dyDescent="0.25">
      <c r="J491" s="99"/>
    </row>
    <row r="492" spans="10:10" x14ac:dyDescent="0.25">
      <c r="J492" s="99"/>
    </row>
    <row r="493" spans="10:10" x14ac:dyDescent="0.25">
      <c r="J493" s="99"/>
    </row>
    <row r="494" spans="10:10" x14ac:dyDescent="0.25">
      <c r="J494" s="99"/>
    </row>
    <row r="495" spans="10:10" x14ac:dyDescent="0.25">
      <c r="J495" s="99"/>
    </row>
    <row r="496" spans="10:10" x14ac:dyDescent="0.25">
      <c r="J496" s="99"/>
    </row>
    <row r="497" spans="10:10" x14ac:dyDescent="0.25">
      <c r="J497" s="99"/>
    </row>
    <row r="498" spans="10:10" x14ac:dyDescent="0.25">
      <c r="J498" s="99"/>
    </row>
    <row r="499" spans="10:10" x14ac:dyDescent="0.25">
      <c r="J499" s="99"/>
    </row>
    <row r="500" spans="10:10" x14ac:dyDescent="0.25">
      <c r="J500" s="99"/>
    </row>
    <row r="501" spans="10:10" x14ac:dyDescent="0.25">
      <c r="J501" s="99"/>
    </row>
    <row r="502" spans="10:10" x14ac:dyDescent="0.25">
      <c r="J502" s="99"/>
    </row>
    <row r="503" spans="10:10" x14ac:dyDescent="0.25">
      <c r="J503" s="99"/>
    </row>
    <row r="504" spans="10:10" x14ac:dyDescent="0.25">
      <c r="J504" s="99"/>
    </row>
    <row r="505" spans="10:10" x14ac:dyDescent="0.25">
      <c r="J505" s="99"/>
    </row>
    <row r="506" spans="10:10" x14ac:dyDescent="0.25">
      <c r="J506" s="99"/>
    </row>
    <row r="507" spans="10:10" x14ac:dyDescent="0.25">
      <c r="J507" s="99"/>
    </row>
    <row r="508" spans="10:10" x14ac:dyDescent="0.25">
      <c r="J508" s="99"/>
    </row>
    <row r="509" spans="10:10" x14ac:dyDescent="0.25">
      <c r="J509" s="99"/>
    </row>
    <row r="510" spans="10:10" x14ac:dyDescent="0.25">
      <c r="J510" s="99"/>
    </row>
    <row r="511" spans="10:10" x14ac:dyDescent="0.25">
      <c r="J511" s="99"/>
    </row>
    <row r="512" spans="10:10" x14ac:dyDescent="0.25">
      <c r="J512" s="99"/>
    </row>
    <row r="513" spans="10:10" x14ac:dyDescent="0.25">
      <c r="J513" s="99"/>
    </row>
    <row r="514" spans="10:10" x14ac:dyDescent="0.25">
      <c r="J514" s="99"/>
    </row>
    <row r="515" spans="10:10" x14ac:dyDescent="0.25">
      <c r="J515" s="99"/>
    </row>
    <row r="516" spans="10:10" x14ac:dyDescent="0.25">
      <c r="J516" s="99"/>
    </row>
    <row r="517" spans="10:10" x14ac:dyDescent="0.25">
      <c r="J517" s="99"/>
    </row>
    <row r="518" spans="10:10" x14ac:dyDescent="0.25">
      <c r="J518" s="99"/>
    </row>
    <row r="519" spans="10:10" x14ac:dyDescent="0.25">
      <c r="J519" s="99"/>
    </row>
    <row r="520" spans="10:10" x14ac:dyDescent="0.25">
      <c r="J520" s="99"/>
    </row>
    <row r="521" spans="10:10" x14ac:dyDescent="0.25">
      <c r="J521" s="99"/>
    </row>
    <row r="522" spans="10:10" x14ac:dyDescent="0.25">
      <c r="J522" s="99"/>
    </row>
    <row r="523" spans="10:10" x14ac:dyDescent="0.25">
      <c r="J523" s="99"/>
    </row>
    <row r="524" spans="10:10" x14ac:dyDescent="0.25">
      <c r="J524" s="99"/>
    </row>
    <row r="525" spans="10:10" x14ac:dyDescent="0.25">
      <c r="J525" s="99"/>
    </row>
    <row r="526" spans="10:10" x14ac:dyDescent="0.25">
      <c r="J526" s="99"/>
    </row>
    <row r="527" spans="10:10" x14ac:dyDescent="0.25">
      <c r="J527" s="99"/>
    </row>
    <row r="528" spans="10:10" x14ac:dyDescent="0.25">
      <c r="J528" s="99"/>
    </row>
    <row r="529" spans="10:10" x14ac:dyDescent="0.25">
      <c r="J529" s="99"/>
    </row>
    <row r="530" spans="10:10" x14ac:dyDescent="0.25">
      <c r="J530" s="99"/>
    </row>
    <row r="531" spans="10:10" x14ac:dyDescent="0.25">
      <c r="J531" s="99"/>
    </row>
    <row r="532" spans="10:10" x14ac:dyDescent="0.25">
      <c r="J532" s="99"/>
    </row>
    <row r="533" spans="10:10" x14ac:dyDescent="0.25">
      <c r="J533" s="99"/>
    </row>
    <row r="534" spans="10:10" x14ac:dyDescent="0.25">
      <c r="J534" s="99"/>
    </row>
    <row r="535" spans="10:10" x14ac:dyDescent="0.25">
      <c r="J535" s="99"/>
    </row>
    <row r="536" spans="10:10" x14ac:dyDescent="0.25">
      <c r="J536" s="99"/>
    </row>
    <row r="537" spans="10:10" x14ac:dyDescent="0.25">
      <c r="J537" s="99"/>
    </row>
    <row r="538" spans="10:10" x14ac:dyDescent="0.25">
      <c r="J538" s="99"/>
    </row>
    <row r="539" spans="10:10" x14ac:dyDescent="0.25">
      <c r="J539" s="99"/>
    </row>
    <row r="540" spans="10:10" x14ac:dyDescent="0.25">
      <c r="J540" s="99"/>
    </row>
    <row r="541" spans="10:10" x14ac:dyDescent="0.25">
      <c r="J541" s="99"/>
    </row>
    <row r="542" spans="10:10" x14ac:dyDescent="0.25">
      <c r="J542" s="99"/>
    </row>
    <row r="543" spans="10:10" x14ac:dyDescent="0.25">
      <c r="J543" s="99"/>
    </row>
    <row r="544" spans="10:10" x14ac:dyDescent="0.25">
      <c r="J544" s="99"/>
    </row>
    <row r="545" spans="10:10" x14ac:dyDescent="0.25">
      <c r="J545" s="99"/>
    </row>
    <row r="546" spans="10:10" x14ac:dyDescent="0.25">
      <c r="J546" s="99"/>
    </row>
    <row r="547" spans="10:10" x14ac:dyDescent="0.25">
      <c r="J547" s="99"/>
    </row>
    <row r="548" spans="10:10" x14ac:dyDescent="0.25">
      <c r="J548" s="99"/>
    </row>
    <row r="549" spans="10:10" x14ac:dyDescent="0.25">
      <c r="J549" s="99"/>
    </row>
    <row r="550" spans="10:10" x14ac:dyDescent="0.25">
      <c r="J550" s="99"/>
    </row>
    <row r="551" spans="10:10" x14ac:dyDescent="0.25">
      <c r="J551" s="99"/>
    </row>
    <row r="552" spans="10:10" x14ac:dyDescent="0.25">
      <c r="J552" s="99"/>
    </row>
    <row r="553" spans="10:10" x14ac:dyDescent="0.25">
      <c r="J553" s="99"/>
    </row>
    <row r="554" spans="10:10" x14ac:dyDescent="0.25">
      <c r="J554" s="99"/>
    </row>
    <row r="555" spans="10:10" x14ac:dyDescent="0.25">
      <c r="J555" s="99"/>
    </row>
    <row r="556" spans="10:10" x14ac:dyDescent="0.25">
      <c r="J556" s="99"/>
    </row>
    <row r="557" spans="10:10" x14ac:dyDescent="0.25">
      <c r="J557" s="99"/>
    </row>
    <row r="558" spans="10:10" x14ac:dyDescent="0.25">
      <c r="J558" s="99"/>
    </row>
    <row r="559" spans="10:10" x14ac:dyDescent="0.25">
      <c r="J559" s="99"/>
    </row>
    <row r="560" spans="10:10" x14ac:dyDescent="0.25">
      <c r="J560" s="99"/>
    </row>
    <row r="561" spans="10:10" x14ac:dyDescent="0.25">
      <c r="J561" s="99"/>
    </row>
    <row r="562" spans="10:10" x14ac:dyDescent="0.25">
      <c r="J562" s="99"/>
    </row>
    <row r="563" spans="10:10" x14ac:dyDescent="0.25">
      <c r="J563" s="99"/>
    </row>
    <row r="564" spans="10:10" x14ac:dyDescent="0.25">
      <c r="J564" s="99"/>
    </row>
    <row r="565" spans="10:10" x14ac:dyDescent="0.25">
      <c r="J565" s="99"/>
    </row>
    <row r="566" spans="10:10" x14ac:dyDescent="0.25">
      <c r="J566" s="99"/>
    </row>
    <row r="567" spans="10:10" x14ac:dyDescent="0.25">
      <c r="J567" s="99"/>
    </row>
    <row r="568" spans="10:10" x14ac:dyDescent="0.25">
      <c r="J568" s="99"/>
    </row>
    <row r="569" spans="10:10" x14ac:dyDescent="0.25">
      <c r="J569" s="99"/>
    </row>
    <row r="570" spans="10:10" x14ac:dyDescent="0.25">
      <c r="J570" s="99"/>
    </row>
    <row r="571" spans="10:10" x14ac:dyDescent="0.25">
      <c r="J571" s="99"/>
    </row>
    <row r="572" spans="10:10" x14ac:dyDescent="0.25">
      <c r="J572" s="99"/>
    </row>
    <row r="573" spans="10:10" x14ac:dyDescent="0.25">
      <c r="J573" s="99"/>
    </row>
    <row r="574" spans="10:10" x14ac:dyDescent="0.25">
      <c r="J574" s="99"/>
    </row>
    <row r="575" spans="10:10" x14ac:dyDescent="0.25">
      <c r="J575" s="99"/>
    </row>
    <row r="576" spans="10:10" x14ac:dyDescent="0.25">
      <c r="J576" s="99"/>
    </row>
    <row r="577" spans="10:10" x14ac:dyDescent="0.25">
      <c r="J577" s="99"/>
    </row>
    <row r="578" spans="10:10" x14ac:dyDescent="0.25">
      <c r="J578" s="99"/>
    </row>
    <row r="579" spans="10:10" x14ac:dyDescent="0.25">
      <c r="J579" s="99"/>
    </row>
    <row r="580" spans="10:10" x14ac:dyDescent="0.25">
      <c r="J580" s="99"/>
    </row>
    <row r="581" spans="10:10" x14ac:dyDescent="0.25">
      <c r="J581" s="99"/>
    </row>
    <row r="582" spans="10:10" x14ac:dyDescent="0.25">
      <c r="J582" s="99"/>
    </row>
    <row r="583" spans="10:10" x14ac:dyDescent="0.25">
      <c r="J583" s="99"/>
    </row>
    <row r="584" spans="10:10" x14ac:dyDescent="0.25">
      <c r="J584" s="99"/>
    </row>
    <row r="585" spans="10:10" x14ac:dyDescent="0.25">
      <c r="J585" s="99"/>
    </row>
    <row r="586" spans="10:10" x14ac:dyDescent="0.25">
      <c r="J586" s="99"/>
    </row>
    <row r="587" spans="10:10" x14ac:dyDescent="0.25">
      <c r="J587" s="99"/>
    </row>
    <row r="588" spans="10:10" x14ac:dyDescent="0.25">
      <c r="J588" s="99"/>
    </row>
    <row r="589" spans="10:10" x14ac:dyDescent="0.25">
      <c r="J589" s="99"/>
    </row>
    <row r="590" spans="10:10" x14ac:dyDescent="0.25">
      <c r="J590" s="99"/>
    </row>
    <row r="591" spans="10:10" x14ac:dyDescent="0.25">
      <c r="J591" s="9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8"/>
  <sheetViews>
    <sheetView zoomScale="80" zoomScaleNormal="80" workbookViewId="0">
      <pane ySplit="9" topLeftCell="A10" activePane="bottomLeft" state="frozen"/>
      <selection pane="bottomLeft" activeCell="M53" sqref="M53"/>
    </sheetView>
  </sheetViews>
  <sheetFormatPr baseColWidth="10" defaultColWidth="11.42578125" defaultRowHeight="16.5" x14ac:dyDescent="0.3"/>
  <cols>
    <col min="1" max="1" width="16.42578125" style="107" customWidth="1"/>
    <col min="2" max="2" width="35" style="107" customWidth="1"/>
    <col min="3" max="3" width="23" style="107" hidden="1" customWidth="1"/>
    <col min="4" max="4" width="25.140625" style="107" hidden="1" customWidth="1"/>
    <col min="5" max="5" width="24.140625" style="111" bestFit="1" customWidth="1"/>
    <col min="6" max="6" width="25.140625" style="107" hidden="1" customWidth="1"/>
    <col min="7" max="7" width="20.85546875" style="107" hidden="1" customWidth="1"/>
    <col min="8" max="8" width="20.140625" style="117" customWidth="1"/>
    <col min="9" max="9" width="27.28515625" style="157" customWidth="1"/>
    <col min="10" max="10" width="29.5703125" style="117" customWidth="1"/>
    <col min="11" max="11" width="20.5703125" style="107" customWidth="1"/>
    <col min="12" max="12" width="22" style="107" bestFit="1" customWidth="1"/>
    <col min="13" max="13" width="32" style="107" customWidth="1"/>
    <col min="14" max="14" width="22" style="107" customWidth="1"/>
    <col min="15" max="16384" width="11.42578125" style="107"/>
  </cols>
  <sheetData>
    <row r="1" spans="1:14" x14ac:dyDescent="0.3">
      <c r="B1" s="107" t="s">
        <v>1280</v>
      </c>
      <c r="H1" s="107"/>
    </row>
    <row r="2" spans="1:14" x14ac:dyDescent="0.3">
      <c r="A2" s="107" t="s">
        <v>1279</v>
      </c>
      <c r="B2" s="117">
        <v>16167283739</v>
      </c>
      <c r="C2" s="107" t="s">
        <v>1281</v>
      </c>
      <c r="D2" s="117">
        <v>16037283739</v>
      </c>
      <c r="H2" s="136" t="s">
        <v>1283</v>
      </c>
      <c r="I2" s="158" t="s">
        <v>1284</v>
      </c>
      <c r="J2" s="137" t="s">
        <v>1285</v>
      </c>
    </row>
    <row r="3" spans="1:14" x14ac:dyDescent="0.3">
      <c r="A3" s="107" t="s">
        <v>1166</v>
      </c>
      <c r="B3" s="117">
        <v>300000000</v>
      </c>
      <c r="C3" s="107" t="s">
        <v>1282</v>
      </c>
      <c r="D3" s="117">
        <v>430000000</v>
      </c>
      <c r="H3" s="117" t="s">
        <v>1286</v>
      </c>
      <c r="I3" s="157" t="s">
        <v>1048</v>
      </c>
      <c r="J3" s="117">
        <v>5900037960</v>
      </c>
    </row>
    <row r="4" spans="1:14" x14ac:dyDescent="0.3">
      <c r="A4" s="134" t="s">
        <v>1238</v>
      </c>
      <c r="B4" s="135">
        <f>+B2+B3</f>
        <v>16467283739</v>
      </c>
      <c r="D4" s="135">
        <f>+D2+D3</f>
        <v>16467283739</v>
      </c>
      <c r="H4" s="117" t="s">
        <v>1287</v>
      </c>
      <c r="I4" s="157" t="s">
        <v>1288</v>
      </c>
      <c r="J4" s="117">
        <v>739577560</v>
      </c>
    </row>
    <row r="5" spans="1:14" x14ac:dyDescent="0.3">
      <c r="D5" s="118"/>
      <c r="H5" s="117" t="s">
        <v>1289</v>
      </c>
      <c r="I5" s="157" t="s">
        <v>1038</v>
      </c>
      <c r="J5" s="117">
        <v>9397668219</v>
      </c>
      <c r="K5" s="117"/>
      <c r="L5" s="117"/>
    </row>
    <row r="6" spans="1:14" x14ac:dyDescent="0.3">
      <c r="D6" s="118">
        <f>+D2-E12</f>
        <v>5547790203</v>
      </c>
      <c r="H6" s="117" t="s">
        <v>1290</v>
      </c>
      <c r="I6" s="157" t="s">
        <v>1291</v>
      </c>
      <c r="J6" s="117">
        <v>430000000</v>
      </c>
      <c r="K6" s="154"/>
    </row>
    <row r="7" spans="1:14" x14ac:dyDescent="0.3">
      <c r="F7" s="118"/>
      <c r="I7" s="157" t="s">
        <v>1292</v>
      </c>
      <c r="J7" s="117">
        <f>SUM(J3:J6)</f>
        <v>16467283739</v>
      </c>
      <c r="K7" s="142"/>
    </row>
    <row r="8" spans="1:14" x14ac:dyDescent="0.3">
      <c r="F8" s="118"/>
    </row>
    <row r="9" spans="1:14" x14ac:dyDescent="0.3">
      <c r="A9" s="198" t="s">
        <v>1320</v>
      </c>
      <c r="B9" s="198" t="s">
        <v>1374</v>
      </c>
      <c r="C9" s="198" t="s">
        <v>1294</v>
      </c>
      <c r="D9" s="198" t="s">
        <v>1293</v>
      </c>
      <c r="E9" s="229" t="s">
        <v>1181</v>
      </c>
      <c r="F9" s="118"/>
      <c r="H9" s="70" t="s">
        <v>1315</v>
      </c>
      <c r="I9" s="159" t="s">
        <v>1316</v>
      </c>
      <c r="J9" s="70" t="s">
        <v>1317</v>
      </c>
      <c r="K9" s="70" t="s">
        <v>1318</v>
      </c>
      <c r="L9" s="70" t="s">
        <v>1319</v>
      </c>
      <c r="M9" s="70" t="s">
        <v>1292</v>
      </c>
    </row>
    <row r="10" spans="1:14" x14ac:dyDescent="0.3">
      <c r="A10" s="199" t="s">
        <v>1178</v>
      </c>
      <c r="B10" s="200" t="s">
        <v>1179</v>
      </c>
      <c r="C10" s="201">
        <f>+C11+C99</f>
        <v>14168538888</v>
      </c>
      <c r="D10" s="201">
        <f>+D11+D99</f>
        <v>24210976553</v>
      </c>
      <c r="E10" s="201" t="e">
        <f>+E11+E99</f>
        <v>#REF!</v>
      </c>
      <c r="F10" s="118"/>
      <c r="H10" s="71">
        <f t="shared" ref="H10:M10" si="0">+H11+H99</f>
        <v>9397668219</v>
      </c>
      <c r="I10" s="160" t="e">
        <f t="shared" si="0"/>
        <v>#REF!</v>
      </c>
      <c r="J10" s="71">
        <f t="shared" si="0"/>
        <v>827626855</v>
      </c>
      <c r="K10" s="71">
        <f t="shared" si="0"/>
        <v>64726158</v>
      </c>
      <c r="L10" s="71">
        <f t="shared" si="0"/>
        <v>2704762529</v>
      </c>
      <c r="M10" s="71" t="e">
        <f t="shared" si="0"/>
        <v>#REF!</v>
      </c>
    </row>
    <row r="11" spans="1:14" x14ac:dyDescent="0.3">
      <c r="A11" s="199" t="s">
        <v>1064</v>
      </c>
      <c r="B11" s="200" t="s">
        <v>1065</v>
      </c>
      <c r="C11" s="201">
        <f>+C12+C58+C83+C92</f>
        <v>13068538888</v>
      </c>
      <c r="D11" s="201">
        <f>+D12+D58+D83+D92</f>
        <v>20496722618</v>
      </c>
      <c r="E11" s="201" t="e">
        <f>+E12+E58+E83+E92</f>
        <v>#REF!</v>
      </c>
      <c r="F11" s="118"/>
      <c r="H11" s="71">
        <f t="shared" ref="H11:M11" si="1">+H12+H58+H83+H92</f>
        <v>9397668219</v>
      </c>
      <c r="I11" s="160" t="e">
        <f t="shared" si="1"/>
        <v>#REF!</v>
      </c>
      <c r="J11" s="71">
        <f t="shared" si="1"/>
        <v>0</v>
      </c>
      <c r="K11" s="71">
        <f t="shared" si="1"/>
        <v>64726158</v>
      </c>
      <c r="L11" s="71">
        <f t="shared" si="1"/>
        <v>66000000</v>
      </c>
      <c r="M11" s="71" t="e">
        <f t="shared" si="1"/>
        <v>#REF!</v>
      </c>
    </row>
    <row r="12" spans="1:14" x14ac:dyDescent="0.3">
      <c r="A12" s="199" t="s">
        <v>1016</v>
      </c>
      <c r="B12" s="202" t="s">
        <v>1017</v>
      </c>
      <c r="C12" s="201">
        <f>+C13+C38</f>
        <v>8287481622</v>
      </c>
      <c r="D12" s="201">
        <f>+D13+D38</f>
        <v>14456453656</v>
      </c>
      <c r="E12" s="201">
        <f>+E13+E38</f>
        <v>10489493536</v>
      </c>
      <c r="F12" s="119"/>
      <c r="H12" s="71">
        <f t="shared" ref="H12:M12" si="2">+H13+H38</f>
        <v>9397668219</v>
      </c>
      <c r="I12" s="160">
        <f t="shared" si="2"/>
        <v>1025825317</v>
      </c>
      <c r="J12" s="71">
        <f t="shared" si="2"/>
        <v>0</v>
      </c>
      <c r="K12" s="71">
        <f t="shared" si="2"/>
        <v>0</v>
      </c>
      <c r="L12" s="71">
        <f t="shared" si="2"/>
        <v>66000000</v>
      </c>
      <c r="M12" s="71">
        <f t="shared" si="2"/>
        <v>10489493536</v>
      </c>
    </row>
    <row r="13" spans="1:14" x14ac:dyDescent="0.3">
      <c r="A13" s="199" t="s">
        <v>1066</v>
      </c>
      <c r="B13" s="203" t="s">
        <v>1067</v>
      </c>
      <c r="C13" s="201">
        <f>+C14+C25+C32</f>
        <v>5638302277</v>
      </c>
      <c r="D13" s="201">
        <f>+D14+D25+D32</f>
        <v>6757397615</v>
      </c>
      <c r="E13" s="201">
        <f>+E14+E25+E32</f>
        <v>7132227982</v>
      </c>
      <c r="F13" s="119"/>
      <c r="H13" s="71">
        <f t="shared" ref="H13:M13" si="3">+H14+H25+H32</f>
        <v>7132227982</v>
      </c>
      <c r="I13" s="160">
        <f t="shared" si="3"/>
        <v>0</v>
      </c>
      <c r="J13" s="71">
        <f t="shared" si="3"/>
        <v>0</v>
      </c>
      <c r="K13" s="71">
        <f t="shared" si="3"/>
        <v>0</v>
      </c>
      <c r="L13" s="71">
        <f t="shared" si="3"/>
        <v>0</v>
      </c>
      <c r="M13" s="71">
        <f t="shared" si="3"/>
        <v>7132227982</v>
      </c>
    </row>
    <row r="14" spans="1:14" x14ac:dyDescent="0.3">
      <c r="A14" s="199" t="s">
        <v>1068</v>
      </c>
      <c r="B14" s="203" t="s">
        <v>1069</v>
      </c>
      <c r="C14" s="201">
        <f>+C15</f>
        <v>4142643496</v>
      </c>
      <c r="D14" s="201">
        <f>+D15</f>
        <v>4678262238</v>
      </c>
      <c r="E14" s="201">
        <f>+E15</f>
        <v>5129360878</v>
      </c>
      <c r="F14" s="119"/>
      <c r="H14" s="71">
        <f t="shared" ref="H14:M14" si="4">+H15</f>
        <v>5129360878</v>
      </c>
      <c r="I14" s="160">
        <f t="shared" si="4"/>
        <v>0</v>
      </c>
      <c r="J14" s="71">
        <f t="shared" si="4"/>
        <v>0</v>
      </c>
      <c r="K14" s="71">
        <f t="shared" si="4"/>
        <v>0</v>
      </c>
      <c r="L14" s="71">
        <f t="shared" si="4"/>
        <v>0</v>
      </c>
      <c r="M14" s="71">
        <f t="shared" si="4"/>
        <v>5129360878</v>
      </c>
    </row>
    <row r="15" spans="1:14" x14ac:dyDescent="0.3">
      <c r="A15" s="199" t="s">
        <v>1070</v>
      </c>
      <c r="B15" s="203" t="s">
        <v>1071</v>
      </c>
      <c r="C15" s="201">
        <f>+SUM(C16:C22)</f>
        <v>4142643496</v>
      </c>
      <c r="D15" s="201">
        <f>+SUM(D16:D22)</f>
        <v>4678262238</v>
      </c>
      <c r="E15" s="201">
        <f>+SUM(E16:E22)</f>
        <v>5129360878</v>
      </c>
      <c r="F15" s="119"/>
      <c r="H15" s="71">
        <f t="shared" ref="H15:M15" si="5">+SUM(H16:H22)</f>
        <v>5129360878</v>
      </c>
      <c r="I15" s="160">
        <f t="shared" si="5"/>
        <v>0</v>
      </c>
      <c r="J15" s="71">
        <f t="shared" si="5"/>
        <v>0</v>
      </c>
      <c r="K15" s="71">
        <f t="shared" si="5"/>
        <v>0</v>
      </c>
      <c r="L15" s="71">
        <f t="shared" si="5"/>
        <v>0</v>
      </c>
      <c r="M15" s="71">
        <f t="shared" si="5"/>
        <v>5129360878</v>
      </c>
    </row>
    <row r="16" spans="1:14" x14ac:dyDescent="0.3">
      <c r="A16" s="204" t="s">
        <v>1072</v>
      </c>
      <c r="B16" s="205" t="s">
        <v>1073</v>
      </c>
      <c r="C16" s="206">
        <v>3574712215</v>
      </c>
      <c r="D16" s="206">
        <v>3765124021</v>
      </c>
      <c r="E16" s="206">
        <v>4302890239</v>
      </c>
      <c r="F16" s="72">
        <v>4857590239</v>
      </c>
      <c r="G16" s="72">
        <f t="shared" ref="G16:G21" si="6">+F16-E16</f>
        <v>554700000</v>
      </c>
      <c r="H16" s="72">
        <f t="shared" ref="H16:H21" si="7">+E16</f>
        <v>4302890239</v>
      </c>
      <c r="I16" s="161"/>
      <c r="J16" s="72"/>
      <c r="K16" s="72"/>
      <c r="L16" s="72"/>
      <c r="M16" s="72">
        <f t="shared" ref="M16:M21" si="8">+SUM(H16:L16)</f>
        <v>4302890239</v>
      </c>
      <c r="N16" s="142">
        <f>+E16-M16</f>
        <v>0</v>
      </c>
    </row>
    <row r="17" spans="1:14" ht="30" x14ac:dyDescent="0.3">
      <c r="A17" s="204" t="s">
        <v>1074</v>
      </c>
      <c r="B17" s="205" t="s">
        <v>1075</v>
      </c>
      <c r="C17" s="206">
        <v>800000</v>
      </c>
      <c r="D17" s="206">
        <v>800000</v>
      </c>
      <c r="E17" s="206">
        <v>500000</v>
      </c>
      <c r="F17" s="72">
        <v>800000</v>
      </c>
      <c r="G17" s="72">
        <f t="shared" si="6"/>
        <v>300000</v>
      </c>
      <c r="H17" s="72">
        <f t="shared" si="7"/>
        <v>500000</v>
      </c>
      <c r="I17" s="161"/>
      <c r="J17" s="72"/>
      <c r="K17" s="72"/>
      <c r="L17" s="72"/>
      <c r="M17" s="72">
        <f t="shared" si="8"/>
        <v>500000</v>
      </c>
      <c r="N17" s="142">
        <f t="shared" ref="N17:N80" si="9">+E17-M17</f>
        <v>0</v>
      </c>
    </row>
    <row r="18" spans="1:14" x14ac:dyDescent="0.3">
      <c r="A18" s="204" t="s">
        <v>1076</v>
      </c>
      <c r="B18" s="205" t="s">
        <v>1077</v>
      </c>
      <c r="C18" s="206">
        <v>17644179</v>
      </c>
      <c r="D18" s="206">
        <v>18577185</v>
      </c>
      <c r="E18" s="206">
        <v>22344000</v>
      </c>
      <c r="F18" s="72">
        <v>22344000</v>
      </c>
      <c r="G18" s="72">
        <f t="shared" si="6"/>
        <v>0</v>
      </c>
      <c r="H18" s="72">
        <f t="shared" si="7"/>
        <v>22344000</v>
      </c>
      <c r="I18" s="161"/>
      <c r="J18" s="72"/>
      <c r="K18" s="72"/>
      <c r="L18" s="72"/>
      <c r="M18" s="72">
        <f t="shared" si="8"/>
        <v>22344000</v>
      </c>
      <c r="N18" s="142">
        <f t="shared" si="9"/>
        <v>0</v>
      </c>
    </row>
    <row r="19" spans="1:14" x14ac:dyDescent="0.3">
      <c r="A19" s="204" t="s">
        <v>1078</v>
      </c>
      <c r="B19" s="205" t="s">
        <v>1079</v>
      </c>
      <c r="C19" s="206">
        <v>4487102</v>
      </c>
      <c r="D19" s="206">
        <v>4487102</v>
      </c>
      <c r="E19" s="206">
        <v>5574744</v>
      </c>
      <c r="F19" s="72">
        <v>5574744</v>
      </c>
      <c r="G19" s="72">
        <f t="shared" si="6"/>
        <v>0</v>
      </c>
      <c r="H19" s="72">
        <f t="shared" si="7"/>
        <v>5574744</v>
      </c>
      <c r="I19" s="161"/>
      <c r="J19" s="72"/>
      <c r="K19" s="72"/>
      <c r="L19" s="72"/>
      <c r="M19" s="72">
        <f t="shared" si="8"/>
        <v>5574744</v>
      </c>
      <c r="N19" s="142">
        <f t="shared" si="9"/>
        <v>0</v>
      </c>
    </row>
    <row r="20" spans="1:14" x14ac:dyDescent="0.3">
      <c r="A20" s="204" t="s">
        <v>1080</v>
      </c>
      <c r="B20" s="205" t="s">
        <v>1081</v>
      </c>
      <c r="C20" s="206">
        <v>165000000</v>
      </c>
      <c r="D20" s="206">
        <v>186278413</v>
      </c>
      <c r="E20" s="206">
        <v>224463684</v>
      </c>
      <c r="F20" s="72">
        <v>224463684</v>
      </c>
      <c r="G20" s="72">
        <f t="shared" si="6"/>
        <v>0</v>
      </c>
      <c r="H20" s="72">
        <f t="shared" si="7"/>
        <v>224463684</v>
      </c>
      <c r="I20" s="161"/>
      <c r="J20" s="72"/>
      <c r="K20" s="72"/>
      <c r="L20" s="72"/>
      <c r="M20" s="72">
        <f t="shared" si="8"/>
        <v>224463684</v>
      </c>
      <c r="N20" s="142">
        <f t="shared" si="9"/>
        <v>0</v>
      </c>
    </row>
    <row r="21" spans="1:14" x14ac:dyDescent="0.3">
      <c r="A21" s="204" t="s">
        <v>1082</v>
      </c>
      <c r="B21" s="205" t="s">
        <v>1083</v>
      </c>
      <c r="C21" s="206">
        <v>110000000</v>
      </c>
      <c r="D21" s="206">
        <v>121455974</v>
      </c>
      <c r="E21" s="206">
        <v>152654504</v>
      </c>
      <c r="F21" s="72">
        <v>152654504</v>
      </c>
      <c r="G21" s="72">
        <f t="shared" si="6"/>
        <v>0</v>
      </c>
      <c r="H21" s="72">
        <f t="shared" si="7"/>
        <v>152654504</v>
      </c>
      <c r="I21" s="161"/>
      <c r="J21" s="72"/>
      <c r="K21" s="72"/>
      <c r="L21" s="72"/>
      <c r="M21" s="72">
        <f t="shared" si="8"/>
        <v>152654504</v>
      </c>
      <c r="N21" s="142">
        <f t="shared" si="9"/>
        <v>0</v>
      </c>
    </row>
    <row r="22" spans="1:14" x14ac:dyDescent="0.3">
      <c r="A22" s="199" t="s">
        <v>1084</v>
      </c>
      <c r="B22" s="203" t="s">
        <v>1085</v>
      </c>
      <c r="C22" s="207">
        <f>+C23+C24</f>
        <v>270000000</v>
      </c>
      <c r="D22" s="207">
        <f>+D23+D24</f>
        <v>581539543</v>
      </c>
      <c r="E22" s="201">
        <f>+E23+E24</f>
        <v>420933707</v>
      </c>
      <c r="F22" s="119"/>
      <c r="G22" s="119"/>
      <c r="H22" s="73">
        <f t="shared" ref="H22:M22" si="10">+H23+H24</f>
        <v>420933707</v>
      </c>
      <c r="I22" s="162">
        <f t="shared" si="10"/>
        <v>0</v>
      </c>
      <c r="J22" s="73">
        <f t="shared" si="10"/>
        <v>0</v>
      </c>
      <c r="K22" s="73">
        <f t="shared" si="10"/>
        <v>0</v>
      </c>
      <c r="L22" s="73">
        <f t="shared" si="10"/>
        <v>0</v>
      </c>
      <c r="M22" s="73">
        <f t="shared" si="10"/>
        <v>420933707</v>
      </c>
      <c r="N22" s="142">
        <f t="shared" si="9"/>
        <v>0</v>
      </c>
    </row>
    <row r="23" spans="1:14" x14ac:dyDescent="0.3">
      <c r="A23" s="204" t="s">
        <v>1086</v>
      </c>
      <c r="B23" s="205" t="s">
        <v>1087</v>
      </c>
      <c r="C23" s="206">
        <v>100000000</v>
      </c>
      <c r="D23" s="206">
        <v>393539543</v>
      </c>
      <c r="E23" s="206">
        <v>187117370</v>
      </c>
      <c r="F23" s="72">
        <v>487117370</v>
      </c>
      <c r="G23" s="72">
        <f>+F23-E23</f>
        <v>300000000</v>
      </c>
      <c r="H23" s="72">
        <f>+E23</f>
        <v>187117370</v>
      </c>
      <c r="I23" s="161"/>
      <c r="J23" s="72"/>
      <c r="K23" s="72"/>
      <c r="L23" s="72"/>
      <c r="M23" s="72">
        <f>+SUM(H23:L23)</f>
        <v>187117370</v>
      </c>
      <c r="N23" s="142">
        <f t="shared" si="9"/>
        <v>0</v>
      </c>
    </row>
    <row r="24" spans="1:14" x14ac:dyDescent="0.3">
      <c r="A24" s="204" t="s">
        <v>1088</v>
      </c>
      <c r="B24" s="205" t="s">
        <v>1089</v>
      </c>
      <c r="C24" s="206">
        <v>170000000</v>
      </c>
      <c r="D24" s="206">
        <v>188000000</v>
      </c>
      <c r="E24" s="206">
        <v>233816337</v>
      </c>
      <c r="F24" s="72">
        <v>233816337.40523005</v>
      </c>
      <c r="G24" s="72">
        <f>+F24-E24</f>
        <v>0.40523004531860352</v>
      </c>
      <c r="H24" s="72">
        <f>+E24</f>
        <v>233816337</v>
      </c>
      <c r="I24" s="161"/>
      <c r="J24" s="72"/>
      <c r="K24" s="72"/>
      <c r="L24" s="72"/>
      <c r="M24" s="72">
        <f>+SUM(H24:L24)</f>
        <v>233816337</v>
      </c>
      <c r="N24" s="142">
        <f t="shared" si="9"/>
        <v>0</v>
      </c>
    </row>
    <row r="25" spans="1:14" ht="30" x14ac:dyDescent="0.3">
      <c r="A25" s="199" t="s">
        <v>1090</v>
      </c>
      <c r="B25" s="203" t="s">
        <v>1091</v>
      </c>
      <c r="C25" s="207">
        <f>+SUM(C26:C31)</f>
        <v>1159053841</v>
      </c>
      <c r="D25" s="207">
        <f>+SUM(D26:D31)</f>
        <v>1728320456</v>
      </c>
      <c r="E25" s="201">
        <f>+SUM(E26:E31)</f>
        <v>1562746492</v>
      </c>
      <c r="F25" s="119"/>
      <c r="G25" s="119"/>
      <c r="H25" s="73">
        <f t="shared" ref="H25:M25" si="11">+SUM(H26:H31)</f>
        <v>1562746492</v>
      </c>
      <c r="I25" s="162">
        <f t="shared" si="11"/>
        <v>0</v>
      </c>
      <c r="J25" s="73">
        <f t="shared" si="11"/>
        <v>0</v>
      </c>
      <c r="K25" s="73">
        <f t="shared" si="11"/>
        <v>0</v>
      </c>
      <c r="L25" s="73">
        <f t="shared" si="11"/>
        <v>0</v>
      </c>
      <c r="M25" s="73">
        <f t="shared" si="11"/>
        <v>1562746492</v>
      </c>
      <c r="N25" s="142">
        <f t="shared" si="9"/>
        <v>0</v>
      </c>
    </row>
    <row r="26" spans="1:14" ht="30" x14ac:dyDescent="0.3">
      <c r="A26" s="204" t="s">
        <v>1092</v>
      </c>
      <c r="B26" s="205" t="s">
        <v>1093</v>
      </c>
      <c r="C26" s="206">
        <v>350324296</v>
      </c>
      <c r="D26" s="206">
        <v>521229599</v>
      </c>
      <c r="E26" s="206">
        <v>557229369</v>
      </c>
      <c r="F26" s="72">
        <v>607229369</v>
      </c>
      <c r="G26" s="72">
        <f t="shared" ref="G26:G31" si="12">+F26-E26</f>
        <v>50000000</v>
      </c>
      <c r="H26" s="72">
        <f t="shared" ref="H26:H31" si="13">+E26</f>
        <v>557229369</v>
      </c>
      <c r="I26" s="161"/>
      <c r="J26" s="72"/>
      <c r="K26" s="72"/>
      <c r="L26" s="72"/>
      <c r="M26" s="72">
        <f t="shared" ref="M26:M31" si="14">+SUM(H26:L26)</f>
        <v>557229369</v>
      </c>
      <c r="N26" s="142">
        <f t="shared" si="9"/>
        <v>0</v>
      </c>
    </row>
    <row r="27" spans="1:14" x14ac:dyDescent="0.3">
      <c r="A27" s="204" t="s">
        <v>1094</v>
      </c>
      <c r="B27" s="205" t="s">
        <v>1095</v>
      </c>
      <c r="C27" s="206">
        <v>348269126</v>
      </c>
      <c r="D27" s="206">
        <v>373269126</v>
      </c>
      <c r="E27" s="206">
        <v>401870803</v>
      </c>
      <c r="F27" s="72">
        <v>431870803.10948253</v>
      </c>
      <c r="G27" s="72">
        <f t="shared" si="12"/>
        <v>30000000.109482527</v>
      </c>
      <c r="H27" s="72">
        <f t="shared" si="13"/>
        <v>401870803</v>
      </c>
      <c r="I27" s="161"/>
      <c r="J27" s="72"/>
      <c r="K27" s="72"/>
      <c r="L27" s="72"/>
      <c r="M27" s="72">
        <f t="shared" si="14"/>
        <v>401870803</v>
      </c>
      <c r="N27" s="142">
        <f t="shared" si="9"/>
        <v>0</v>
      </c>
    </row>
    <row r="28" spans="1:14" x14ac:dyDescent="0.3">
      <c r="A28" s="204" t="s">
        <v>1096</v>
      </c>
      <c r="B28" s="205" t="s">
        <v>1097</v>
      </c>
      <c r="C28" s="206">
        <v>100000000</v>
      </c>
      <c r="D28" s="206">
        <v>473361312</v>
      </c>
      <c r="E28" s="206">
        <v>191035742</v>
      </c>
      <c r="F28" s="72">
        <v>591035742</v>
      </c>
      <c r="G28" s="72">
        <f t="shared" si="12"/>
        <v>400000000</v>
      </c>
      <c r="H28" s="72">
        <f t="shared" si="13"/>
        <v>191035742</v>
      </c>
      <c r="I28" s="161"/>
      <c r="J28" s="72"/>
      <c r="K28" s="72"/>
      <c r="L28" s="72"/>
      <c r="M28" s="72">
        <f t="shared" si="14"/>
        <v>191035742</v>
      </c>
      <c r="N28" s="142">
        <f t="shared" si="9"/>
        <v>0</v>
      </c>
    </row>
    <row r="29" spans="1:14" ht="30" x14ac:dyDescent="0.3">
      <c r="A29" s="204" t="s">
        <v>1098</v>
      </c>
      <c r="B29" s="205" t="s">
        <v>1099</v>
      </c>
      <c r="C29" s="206">
        <v>188634750</v>
      </c>
      <c r="D29" s="206">
        <v>188634750</v>
      </c>
      <c r="E29" s="206">
        <v>203975486</v>
      </c>
      <c r="F29" s="72">
        <v>233975485.91200411</v>
      </c>
      <c r="G29" s="72">
        <f t="shared" si="12"/>
        <v>29999999.912004113</v>
      </c>
      <c r="H29" s="72">
        <f t="shared" si="13"/>
        <v>203975486</v>
      </c>
      <c r="I29" s="161"/>
      <c r="J29" s="72"/>
      <c r="K29" s="72"/>
      <c r="L29" s="72"/>
      <c r="M29" s="72">
        <f t="shared" si="14"/>
        <v>203975486</v>
      </c>
      <c r="N29" s="142">
        <f t="shared" si="9"/>
        <v>0</v>
      </c>
    </row>
    <row r="30" spans="1:14" ht="30" x14ac:dyDescent="0.3">
      <c r="A30" s="204" t="s">
        <v>1100</v>
      </c>
      <c r="B30" s="205" t="s">
        <v>1101</v>
      </c>
      <c r="C30" s="206">
        <v>28849607</v>
      </c>
      <c r="D30" s="206">
        <v>28849607</v>
      </c>
      <c r="E30" s="206">
        <v>33153478</v>
      </c>
      <c r="F30" s="72">
        <v>33153477.555664688</v>
      </c>
      <c r="G30" s="72">
        <f t="shared" si="12"/>
        <v>-0.44433531165122986</v>
      </c>
      <c r="H30" s="72">
        <f t="shared" si="13"/>
        <v>33153478</v>
      </c>
      <c r="I30" s="161"/>
      <c r="J30" s="72"/>
      <c r="K30" s="72"/>
      <c r="L30" s="72"/>
      <c r="M30" s="72">
        <f t="shared" si="14"/>
        <v>33153478</v>
      </c>
      <c r="N30" s="142">
        <f t="shared" si="9"/>
        <v>0</v>
      </c>
    </row>
    <row r="31" spans="1:14" x14ac:dyDescent="0.3">
      <c r="A31" s="204" t="s">
        <v>1102</v>
      </c>
      <c r="B31" s="205" t="s">
        <v>1103</v>
      </c>
      <c r="C31" s="206">
        <v>142976062</v>
      </c>
      <c r="D31" s="206">
        <v>142976062</v>
      </c>
      <c r="E31" s="206">
        <v>175481614</v>
      </c>
      <c r="F31" s="72">
        <v>175481614.43400311</v>
      </c>
      <c r="G31" s="72">
        <f t="shared" si="12"/>
        <v>0.43400311470031738</v>
      </c>
      <c r="H31" s="72">
        <f t="shared" si="13"/>
        <v>175481614</v>
      </c>
      <c r="I31" s="161"/>
      <c r="J31" s="72"/>
      <c r="K31" s="72"/>
      <c r="L31" s="72"/>
      <c r="M31" s="72">
        <f t="shared" si="14"/>
        <v>175481614</v>
      </c>
      <c r="N31" s="142">
        <f t="shared" si="9"/>
        <v>0</v>
      </c>
    </row>
    <row r="32" spans="1:14" ht="30" x14ac:dyDescent="0.3">
      <c r="A32" s="199" t="s">
        <v>1104</v>
      </c>
      <c r="B32" s="203" t="s">
        <v>1105</v>
      </c>
      <c r="C32" s="207">
        <f>+C33+C37</f>
        <v>336604940</v>
      </c>
      <c r="D32" s="207">
        <f>+D33+D37</f>
        <v>350814921</v>
      </c>
      <c r="E32" s="201">
        <f>+E33+E37</f>
        <v>440120612</v>
      </c>
      <c r="F32" s="119"/>
      <c r="G32" s="119"/>
      <c r="H32" s="73">
        <f t="shared" ref="H32:M32" si="15">+H33+H37</f>
        <v>440120612</v>
      </c>
      <c r="I32" s="162">
        <f t="shared" si="15"/>
        <v>0</v>
      </c>
      <c r="J32" s="73">
        <f t="shared" si="15"/>
        <v>0</v>
      </c>
      <c r="K32" s="73">
        <f t="shared" si="15"/>
        <v>0</v>
      </c>
      <c r="L32" s="73">
        <f t="shared" si="15"/>
        <v>0</v>
      </c>
      <c r="M32" s="73">
        <f t="shared" si="15"/>
        <v>440120612</v>
      </c>
      <c r="N32" s="142">
        <f t="shared" si="9"/>
        <v>0</v>
      </c>
    </row>
    <row r="33" spans="1:14" x14ac:dyDescent="0.3">
      <c r="A33" s="199" t="s">
        <v>1106</v>
      </c>
      <c r="B33" s="203" t="s">
        <v>1085</v>
      </c>
      <c r="C33" s="207">
        <f>+SUM(C34:C36)</f>
        <v>308764940</v>
      </c>
      <c r="D33" s="207">
        <f>+SUM(D34:D36)</f>
        <v>318334921</v>
      </c>
      <c r="E33" s="201">
        <f>+SUM(E34:E36)</f>
        <v>407432612</v>
      </c>
      <c r="F33" s="120"/>
      <c r="G33" s="120"/>
      <c r="H33" s="74">
        <f t="shared" ref="H33:M33" si="16">+SUM(H34:H36)</f>
        <v>407432612</v>
      </c>
      <c r="I33" s="160">
        <f t="shared" si="16"/>
        <v>0</v>
      </c>
      <c r="J33" s="74">
        <f t="shared" si="16"/>
        <v>0</v>
      </c>
      <c r="K33" s="74">
        <f t="shared" si="16"/>
        <v>0</v>
      </c>
      <c r="L33" s="74">
        <f t="shared" si="16"/>
        <v>0</v>
      </c>
      <c r="M33" s="74">
        <f t="shared" si="16"/>
        <v>407432612</v>
      </c>
      <c r="N33" s="142">
        <f t="shared" si="9"/>
        <v>0</v>
      </c>
    </row>
    <row r="34" spans="1:14" x14ac:dyDescent="0.3">
      <c r="A34" s="204" t="s">
        <v>1107</v>
      </c>
      <c r="B34" s="205" t="s">
        <v>1108</v>
      </c>
      <c r="C34" s="206">
        <v>270718261</v>
      </c>
      <c r="D34" s="206">
        <v>278788242</v>
      </c>
      <c r="E34" s="206">
        <v>358518384</v>
      </c>
      <c r="F34" s="119">
        <v>358518384.02135277</v>
      </c>
      <c r="G34" s="155"/>
      <c r="H34" s="72">
        <f>+E34</f>
        <v>358518384</v>
      </c>
      <c r="I34" s="161"/>
      <c r="J34" s="72"/>
      <c r="K34" s="72"/>
      <c r="L34" s="72"/>
      <c r="M34" s="72">
        <f>+SUM(H34:L34)</f>
        <v>358518384</v>
      </c>
      <c r="N34" s="142">
        <f t="shared" si="9"/>
        <v>0</v>
      </c>
    </row>
    <row r="35" spans="1:14" x14ac:dyDescent="0.3">
      <c r="A35" s="204" t="s">
        <v>1109</v>
      </c>
      <c r="B35" s="205" t="s">
        <v>1110</v>
      </c>
      <c r="C35" s="206">
        <v>15000000</v>
      </c>
      <c r="D35" s="206">
        <v>16000000</v>
      </c>
      <c r="E35" s="206">
        <v>20000000</v>
      </c>
      <c r="F35" s="119">
        <v>22000000</v>
      </c>
      <c r="G35" s="155"/>
      <c r="H35" s="72">
        <f>+E35</f>
        <v>20000000</v>
      </c>
      <c r="I35" s="161"/>
      <c r="J35" s="72"/>
      <c r="K35" s="72"/>
      <c r="L35" s="72"/>
      <c r="M35" s="72">
        <f>+SUM(H35:L35)</f>
        <v>20000000</v>
      </c>
      <c r="N35" s="142">
        <f t="shared" si="9"/>
        <v>0</v>
      </c>
    </row>
    <row r="36" spans="1:14" x14ac:dyDescent="0.3">
      <c r="A36" s="204" t="s">
        <v>1111</v>
      </c>
      <c r="B36" s="205" t="s">
        <v>1112</v>
      </c>
      <c r="C36" s="206">
        <v>23046679</v>
      </c>
      <c r="D36" s="206">
        <v>23546679</v>
      </c>
      <c r="E36" s="206">
        <v>28914228</v>
      </c>
      <c r="F36" s="119">
        <v>28914227.612666667</v>
      </c>
      <c r="G36" s="155"/>
      <c r="H36" s="72">
        <f>+E36</f>
        <v>28914228</v>
      </c>
      <c r="I36" s="161"/>
      <c r="J36" s="72"/>
      <c r="K36" s="72"/>
      <c r="L36" s="72"/>
      <c r="M36" s="72">
        <f>+SUM(H36:L36)</f>
        <v>28914228</v>
      </c>
      <c r="N36" s="142">
        <f t="shared" si="9"/>
        <v>0</v>
      </c>
    </row>
    <row r="37" spans="1:14" ht="30" x14ac:dyDescent="0.3">
      <c r="A37" s="199" t="s">
        <v>1113</v>
      </c>
      <c r="B37" s="203" t="s">
        <v>1114</v>
      </c>
      <c r="C37" s="207">
        <v>27840000</v>
      </c>
      <c r="D37" s="207">
        <v>32480000</v>
      </c>
      <c r="E37" s="201">
        <v>32688000</v>
      </c>
      <c r="F37" s="119">
        <v>65376000</v>
      </c>
      <c r="G37" s="155">
        <f>+F37-E37</f>
        <v>32688000</v>
      </c>
      <c r="H37" s="71">
        <f>+E37</f>
        <v>32688000</v>
      </c>
      <c r="I37" s="160"/>
      <c r="J37" s="71"/>
      <c r="K37" s="71"/>
      <c r="L37" s="71"/>
      <c r="M37" s="71">
        <f>+SUM(H37:L37)</f>
        <v>32688000</v>
      </c>
      <c r="N37" s="142">
        <f t="shared" si="9"/>
        <v>0</v>
      </c>
    </row>
    <row r="38" spans="1:14" ht="30" x14ac:dyDescent="0.3">
      <c r="A38" s="199" t="s">
        <v>1115</v>
      </c>
      <c r="B38" s="203" t="s">
        <v>1116</v>
      </c>
      <c r="C38" s="207">
        <f>+C39+C47+C54</f>
        <v>2649179345</v>
      </c>
      <c r="D38" s="207">
        <f>+D39+D47+D54</f>
        <v>7699056041</v>
      </c>
      <c r="E38" s="201">
        <f>+E39+E47+E54</f>
        <v>3357265554</v>
      </c>
      <c r="F38" s="119"/>
      <c r="H38" s="73">
        <f t="shared" ref="H38:M38" si="17">+H39+H47+H54</f>
        <v>2265440237</v>
      </c>
      <c r="I38" s="162">
        <f t="shared" si="17"/>
        <v>1025825317</v>
      </c>
      <c r="J38" s="73">
        <f t="shared" si="17"/>
        <v>0</v>
      </c>
      <c r="K38" s="73">
        <f t="shared" si="17"/>
        <v>0</v>
      </c>
      <c r="L38" s="73">
        <f t="shared" si="17"/>
        <v>66000000</v>
      </c>
      <c r="M38" s="73">
        <f t="shared" si="17"/>
        <v>3357265554</v>
      </c>
      <c r="N38" s="142">
        <f t="shared" si="9"/>
        <v>0</v>
      </c>
    </row>
    <row r="39" spans="1:14" x14ac:dyDescent="0.3">
      <c r="A39" s="199" t="s">
        <v>1117</v>
      </c>
      <c r="B39" s="203" t="s">
        <v>1069</v>
      </c>
      <c r="C39" s="207">
        <f>+C40</f>
        <v>1934376109</v>
      </c>
      <c r="D39" s="207">
        <f>+D40</f>
        <v>5528767444</v>
      </c>
      <c r="E39" s="201">
        <f>+E40</f>
        <v>2473531654</v>
      </c>
      <c r="F39" s="119"/>
      <c r="H39" s="73">
        <f t="shared" ref="H39:M39" si="18">+H40</f>
        <v>1730453979</v>
      </c>
      <c r="I39" s="162">
        <f t="shared" si="18"/>
        <v>703077675</v>
      </c>
      <c r="J39" s="73">
        <f t="shared" si="18"/>
        <v>0</v>
      </c>
      <c r="K39" s="73">
        <f t="shared" si="18"/>
        <v>0</v>
      </c>
      <c r="L39" s="73">
        <f t="shared" si="18"/>
        <v>40000000</v>
      </c>
      <c r="M39" s="73">
        <f t="shared" si="18"/>
        <v>2473531654</v>
      </c>
      <c r="N39" s="142">
        <f t="shared" si="9"/>
        <v>0</v>
      </c>
    </row>
    <row r="40" spans="1:14" x14ac:dyDescent="0.3">
      <c r="A40" s="199" t="s">
        <v>1118</v>
      </c>
      <c r="B40" s="203" t="s">
        <v>1071</v>
      </c>
      <c r="C40" s="207">
        <f>+SUM(C41:C44)</f>
        <v>1934376109</v>
      </c>
      <c r="D40" s="207">
        <f>+SUM(D41:D44)</f>
        <v>5528767444</v>
      </c>
      <c r="E40" s="201">
        <f>+SUM(E41:E44)</f>
        <v>2473531654</v>
      </c>
      <c r="F40" s="121"/>
      <c r="H40" s="73">
        <f t="shared" ref="H40:M40" si="19">+SUM(H41:H44)</f>
        <v>1730453979</v>
      </c>
      <c r="I40" s="162">
        <f t="shared" si="19"/>
        <v>703077675</v>
      </c>
      <c r="J40" s="73">
        <f t="shared" si="19"/>
        <v>0</v>
      </c>
      <c r="K40" s="73">
        <f t="shared" si="19"/>
        <v>0</v>
      </c>
      <c r="L40" s="73">
        <f t="shared" si="19"/>
        <v>40000000</v>
      </c>
      <c r="M40" s="73">
        <f t="shared" si="19"/>
        <v>2473531654</v>
      </c>
      <c r="N40" s="142">
        <f t="shared" si="9"/>
        <v>0</v>
      </c>
    </row>
    <row r="41" spans="1:14" x14ac:dyDescent="0.3">
      <c r="A41" s="204" t="s">
        <v>1119</v>
      </c>
      <c r="B41" s="205" t="s">
        <v>1073</v>
      </c>
      <c r="C41" s="206">
        <v>1624633164</v>
      </c>
      <c r="D41" s="206">
        <v>4516553492</v>
      </c>
      <c r="E41" s="206">
        <v>2059562578</v>
      </c>
      <c r="F41" s="119">
        <f>+Catedra!D5</f>
        <v>2319871263.3600001</v>
      </c>
      <c r="G41" s="155">
        <f>+F41-E41</f>
        <v>260308685.36000013</v>
      </c>
      <c r="H41" s="72">
        <f>+E41-329108599</f>
        <v>1730453979</v>
      </c>
      <c r="I41" s="161">
        <v>329108599</v>
      </c>
      <c r="J41" s="72"/>
      <c r="K41" s="72"/>
      <c r="L41" s="72"/>
      <c r="M41" s="72">
        <f>+SUM(H41:L41)</f>
        <v>2059562578</v>
      </c>
      <c r="N41" s="142">
        <f t="shared" si="9"/>
        <v>0</v>
      </c>
    </row>
    <row r="42" spans="1:14" x14ac:dyDescent="0.3">
      <c r="A42" s="204" t="s">
        <v>1120</v>
      </c>
      <c r="B42" s="205" t="s">
        <v>1081</v>
      </c>
      <c r="C42" s="206">
        <v>60913644</v>
      </c>
      <c r="D42" s="206">
        <v>220305663</v>
      </c>
      <c r="E42" s="206">
        <v>96990016</v>
      </c>
      <c r="F42" s="119">
        <f>+Catedra!D6</f>
        <v>96990016.480000004</v>
      </c>
      <c r="G42" s="155">
        <f t="shared" ref="G42:G53" si="20">+F42-E42</f>
        <v>0.48000000417232513</v>
      </c>
      <c r="H42" s="72"/>
      <c r="I42" s="161">
        <v>86990016</v>
      </c>
      <c r="J42" s="72"/>
      <c r="K42" s="72"/>
      <c r="L42" s="72">
        <v>10000000</v>
      </c>
      <c r="M42" s="72">
        <f>+SUM(H42:L42)</f>
        <v>96990016</v>
      </c>
      <c r="N42" s="142">
        <f t="shared" si="9"/>
        <v>0</v>
      </c>
    </row>
    <row r="43" spans="1:14" x14ac:dyDescent="0.3">
      <c r="A43" s="204" t="s">
        <v>1121</v>
      </c>
      <c r="B43" s="205" t="s">
        <v>1083</v>
      </c>
      <c r="C43" s="206">
        <v>56671911</v>
      </c>
      <c r="D43" s="206">
        <v>181020458</v>
      </c>
      <c r="E43" s="206">
        <v>76859302</v>
      </c>
      <c r="F43" s="119">
        <f>+Catedra!D7</f>
        <v>76859302.24000001</v>
      </c>
      <c r="G43" s="155">
        <f t="shared" si="20"/>
        <v>0.24000000953674316</v>
      </c>
      <c r="H43" s="72"/>
      <c r="I43" s="161">
        <v>66859302</v>
      </c>
      <c r="J43" s="72"/>
      <c r="K43" s="72"/>
      <c r="L43" s="72">
        <v>10000000</v>
      </c>
      <c r="M43" s="72">
        <f>+SUM(H43:L43)</f>
        <v>76859302</v>
      </c>
      <c r="N43" s="142">
        <f t="shared" si="9"/>
        <v>0</v>
      </c>
    </row>
    <row r="44" spans="1:14" x14ac:dyDescent="0.3">
      <c r="A44" s="199" t="s">
        <v>1122</v>
      </c>
      <c r="B44" s="203" t="s">
        <v>1085</v>
      </c>
      <c r="C44" s="207">
        <f>+C45+C46</f>
        <v>192157390</v>
      </c>
      <c r="D44" s="207">
        <f>+D45+D46</f>
        <v>610887831</v>
      </c>
      <c r="E44" s="201">
        <f>+E45+E46</f>
        <v>240119758</v>
      </c>
      <c r="F44" s="119"/>
      <c r="G44" s="156"/>
      <c r="H44" s="74">
        <f t="shared" ref="H44:M44" si="21">+H45+H46</f>
        <v>0</v>
      </c>
      <c r="I44" s="160">
        <f t="shared" si="21"/>
        <v>220119758</v>
      </c>
      <c r="J44" s="74">
        <f t="shared" si="21"/>
        <v>0</v>
      </c>
      <c r="K44" s="74">
        <f t="shared" si="21"/>
        <v>0</v>
      </c>
      <c r="L44" s="74">
        <f t="shared" si="21"/>
        <v>20000000</v>
      </c>
      <c r="M44" s="74">
        <f t="shared" si="21"/>
        <v>240119758</v>
      </c>
      <c r="N44" s="142">
        <f t="shared" si="9"/>
        <v>0</v>
      </c>
    </row>
    <row r="45" spans="1:14" x14ac:dyDescent="0.3">
      <c r="A45" s="204" t="s">
        <v>1123</v>
      </c>
      <c r="B45" s="205" t="s">
        <v>1087</v>
      </c>
      <c r="C45" s="206">
        <v>121243744</v>
      </c>
      <c r="D45" s="206">
        <v>390814768</v>
      </c>
      <c r="E45" s="206">
        <v>143129742</v>
      </c>
      <c r="F45" s="119">
        <f>+Catedra!D9</f>
        <v>193129742.40000001</v>
      </c>
      <c r="G45" s="155">
        <f t="shared" si="20"/>
        <v>50000000.400000006</v>
      </c>
      <c r="H45" s="72"/>
      <c r="I45" s="161">
        <v>133129742</v>
      </c>
      <c r="J45" s="72"/>
      <c r="K45" s="72"/>
      <c r="L45" s="72">
        <v>10000000</v>
      </c>
      <c r="M45" s="72">
        <f>+SUM(H45:L45)</f>
        <v>143129742</v>
      </c>
      <c r="N45" s="142">
        <f t="shared" si="9"/>
        <v>0</v>
      </c>
    </row>
    <row r="46" spans="1:14" x14ac:dyDescent="0.3">
      <c r="A46" s="204" t="s">
        <v>1124</v>
      </c>
      <c r="B46" s="205" t="s">
        <v>1089</v>
      </c>
      <c r="C46" s="206">
        <v>70913646</v>
      </c>
      <c r="D46" s="206">
        <v>220073063</v>
      </c>
      <c r="E46" s="206">
        <v>96990016</v>
      </c>
      <c r="F46" s="119">
        <f>+Catedra!D10</f>
        <v>96990016.480000004</v>
      </c>
      <c r="G46" s="155">
        <f t="shared" si="20"/>
        <v>0.48000000417232513</v>
      </c>
      <c r="H46" s="72"/>
      <c r="I46" s="161">
        <v>86990016</v>
      </c>
      <c r="J46" s="72"/>
      <c r="K46" s="72"/>
      <c r="L46" s="72">
        <v>10000000</v>
      </c>
      <c r="M46" s="72">
        <f>+SUM(H46:L46)</f>
        <v>96990016</v>
      </c>
      <c r="N46" s="142">
        <f t="shared" si="9"/>
        <v>0</v>
      </c>
    </row>
    <row r="47" spans="1:14" ht="30" x14ac:dyDescent="0.3">
      <c r="A47" s="199" t="s">
        <v>1125</v>
      </c>
      <c r="B47" s="203" t="s">
        <v>1091</v>
      </c>
      <c r="C47" s="207">
        <f>+SUM(C48:C53)</f>
        <v>616068979</v>
      </c>
      <c r="D47" s="207">
        <f>+SUM(D48:D53)</f>
        <v>1821776591</v>
      </c>
      <c r="E47" s="201">
        <f>+SUM(E48:E53)</f>
        <v>735015892</v>
      </c>
      <c r="F47" s="119"/>
      <c r="H47" s="73">
        <f t="shared" ref="H47:M47" si="22">+SUM(H48:H53)</f>
        <v>534986258</v>
      </c>
      <c r="I47" s="162">
        <f t="shared" si="22"/>
        <v>190029634</v>
      </c>
      <c r="J47" s="73">
        <f t="shared" si="22"/>
        <v>0</v>
      </c>
      <c r="K47" s="73">
        <f t="shared" si="22"/>
        <v>0</v>
      </c>
      <c r="L47" s="73">
        <f t="shared" si="22"/>
        <v>10000000</v>
      </c>
      <c r="M47" s="73">
        <f t="shared" si="22"/>
        <v>735015892</v>
      </c>
      <c r="N47" s="142">
        <f t="shared" si="9"/>
        <v>0</v>
      </c>
    </row>
    <row r="48" spans="1:14" ht="30" x14ac:dyDescent="0.3">
      <c r="A48" s="204" t="s">
        <v>1126</v>
      </c>
      <c r="B48" s="205" t="s">
        <v>1093</v>
      </c>
      <c r="C48" s="206">
        <v>184607981</v>
      </c>
      <c r="D48" s="206">
        <v>544658663</v>
      </c>
      <c r="E48" s="206">
        <v>209231582</v>
      </c>
      <c r="F48" s="119">
        <f>+Catedra!D12</f>
        <v>249231581.76000002</v>
      </c>
      <c r="G48" s="155">
        <f t="shared" si="20"/>
        <v>39999999.76000002</v>
      </c>
      <c r="H48" s="72">
        <f>+E48</f>
        <v>209231582</v>
      </c>
      <c r="I48" s="161"/>
      <c r="J48" s="72"/>
      <c r="K48" s="72"/>
      <c r="L48" s="72"/>
      <c r="M48" s="72">
        <f t="shared" ref="M48:M53" si="23">+SUM(H48:L48)</f>
        <v>209231582</v>
      </c>
      <c r="N48" s="142">
        <f t="shared" si="9"/>
        <v>0</v>
      </c>
    </row>
    <row r="49" spans="1:14" x14ac:dyDescent="0.3">
      <c r="A49" s="204" t="s">
        <v>1127</v>
      </c>
      <c r="B49" s="205" t="s">
        <v>1095</v>
      </c>
      <c r="C49" s="206">
        <v>147464026</v>
      </c>
      <c r="D49" s="206">
        <v>406769517</v>
      </c>
      <c r="E49" s="206">
        <v>142776580</v>
      </c>
      <c r="F49" s="119">
        <f>+Catedra!D13</f>
        <v>182776580.00000003</v>
      </c>
      <c r="G49" s="155">
        <f t="shared" si="20"/>
        <v>40000000.00000003</v>
      </c>
      <c r="H49" s="72">
        <f>+E49</f>
        <v>142776580</v>
      </c>
      <c r="I49" s="161"/>
      <c r="J49" s="72"/>
      <c r="K49" s="72"/>
      <c r="L49" s="72"/>
      <c r="M49" s="72">
        <f t="shared" si="23"/>
        <v>142776580</v>
      </c>
      <c r="N49" s="142">
        <f t="shared" si="9"/>
        <v>0</v>
      </c>
    </row>
    <row r="50" spans="1:14" x14ac:dyDescent="0.3">
      <c r="A50" s="204" t="s">
        <v>1128</v>
      </c>
      <c r="B50" s="205" t="s">
        <v>1129</v>
      </c>
      <c r="C50" s="206">
        <v>137378872</v>
      </c>
      <c r="D50" s="206">
        <v>428230610</v>
      </c>
      <c r="E50" s="206">
        <v>200029634</v>
      </c>
      <c r="F50" s="119">
        <f>+Catedra!D14</f>
        <v>215029634.40000001</v>
      </c>
      <c r="G50" s="155">
        <f t="shared" si="20"/>
        <v>15000000.400000006</v>
      </c>
      <c r="H50" s="72"/>
      <c r="I50" s="161">
        <v>190029634</v>
      </c>
      <c r="J50" s="72"/>
      <c r="K50" s="72"/>
      <c r="L50" s="72">
        <v>10000000</v>
      </c>
      <c r="M50" s="72">
        <f t="shared" si="23"/>
        <v>200029634</v>
      </c>
      <c r="N50" s="142">
        <f t="shared" si="9"/>
        <v>0</v>
      </c>
    </row>
    <row r="51" spans="1:14" ht="30" x14ac:dyDescent="0.3">
      <c r="A51" s="204" t="s">
        <v>1130</v>
      </c>
      <c r="B51" s="205" t="s">
        <v>1099</v>
      </c>
      <c r="C51" s="206">
        <v>78609000</v>
      </c>
      <c r="D51" s="206">
        <v>226487579</v>
      </c>
      <c r="E51" s="206">
        <v>98142688.000000015</v>
      </c>
      <c r="F51" s="119">
        <f>+Catedra!D15</f>
        <v>98142688.000000015</v>
      </c>
      <c r="G51" s="155">
        <f t="shared" si="20"/>
        <v>0</v>
      </c>
      <c r="H51" s="72">
        <f>+E51</f>
        <v>98142688.000000015</v>
      </c>
      <c r="I51" s="161"/>
      <c r="J51" s="72"/>
      <c r="K51" s="72"/>
      <c r="L51" s="72"/>
      <c r="M51" s="72">
        <f t="shared" si="23"/>
        <v>98142688.000000015</v>
      </c>
      <c r="N51" s="142">
        <f t="shared" si="9"/>
        <v>0</v>
      </c>
    </row>
    <row r="52" spans="1:14" ht="30" x14ac:dyDescent="0.3">
      <c r="A52" s="204" t="s">
        <v>1131</v>
      </c>
      <c r="B52" s="205" t="s">
        <v>1101</v>
      </c>
      <c r="C52" s="206">
        <v>9040200</v>
      </c>
      <c r="D52" s="206">
        <v>35955819</v>
      </c>
      <c r="E52" s="206">
        <v>11212992.000000002</v>
      </c>
      <c r="F52" s="119">
        <f>+Catedra!D16</f>
        <v>11212992.000000002</v>
      </c>
      <c r="G52" s="155">
        <f t="shared" si="20"/>
        <v>0</v>
      </c>
      <c r="H52" s="72">
        <f>+E52</f>
        <v>11212992.000000002</v>
      </c>
      <c r="I52" s="161"/>
      <c r="J52" s="72"/>
      <c r="K52" s="72"/>
      <c r="L52" s="72"/>
      <c r="M52" s="72">
        <f t="shared" si="23"/>
        <v>11212992.000000002</v>
      </c>
      <c r="N52" s="142">
        <f t="shared" si="9"/>
        <v>0</v>
      </c>
    </row>
    <row r="53" spans="1:14" x14ac:dyDescent="0.3">
      <c r="A53" s="204" t="s">
        <v>1132</v>
      </c>
      <c r="B53" s="205" t="s">
        <v>1103</v>
      </c>
      <c r="C53" s="206">
        <v>58968900</v>
      </c>
      <c r="D53" s="206">
        <v>179674403</v>
      </c>
      <c r="E53" s="206">
        <v>73622416</v>
      </c>
      <c r="F53" s="119">
        <f>+Catedra!D17</f>
        <v>73622416</v>
      </c>
      <c r="G53" s="155">
        <f t="shared" si="20"/>
        <v>0</v>
      </c>
      <c r="H53" s="72">
        <f>+E53</f>
        <v>73622416</v>
      </c>
      <c r="I53" s="161"/>
      <c r="J53" s="72"/>
      <c r="K53" s="72"/>
      <c r="L53" s="72"/>
      <c r="M53" s="72">
        <f t="shared" si="23"/>
        <v>73622416</v>
      </c>
      <c r="N53" s="142">
        <f t="shared" si="9"/>
        <v>0</v>
      </c>
    </row>
    <row r="54" spans="1:14" ht="30" x14ac:dyDescent="0.3">
      <c r="A54" s="199" t="s">
        <v>1133</v>
      </c>
      <c r="B54" s="203" t="s">
        <v>1105</v>
      </c>
      <c r="C54" s="201">
        <f>+C55</f>
        <v>98734257</v>
      </c>
      <c r="D54" s="201">
        <f>+D55</f>
        <v>348512006</v>
      </c>
      <c r="E54" s="201">
        <f>+E55</f>
        <v>148718008</v>
      </c>
      <c r="F54" s="119"/>
      <c r="H54" s="71">
        <f t="shared" ref="H54:M54" si="24">+H55</f>
        <v>0</v>
      </c>
      <c r="I54" s="160">
        <f t="shared" si="24"/>
        <v>132718008</v>
      </c>
      <c r="J54" s="71">
        <f t="shared" si="24"/>
        <v>0</v>
      </c>
      <c r="K54" s="71">
        <f t="shared" si="24"/>
        <v>0</v>
      </c>
      <c r="L54" s="71">
        <f t="shared" si="24"/>
        <v>16000000</v>
      </c>
      <c r="M54" s="71">
        <f t="shared" si="24"/>
        <v>148718008</v>
      </c>
      <c r="N54" s="142">
        <f t="shared" si="9"/>
        <v>0</v>
      </c>
    </row>
    <row r="55" spans="1:14" x14ac:dyDescent="0.3">
      <c r="A55" s="199" t="s">
        <v>1134</v>
      </c>
      <c r="B55" s="203" t="s">
        <v>1085</v>
      </c>
      <c r="C55" s="207">
        <f>+C56+C57</f>
        <v>98734257</v>
      </c>
      <c r="D55" s="207">
        <f>+D56+D57</f>
        <v>348512006</v>
      </c>
      <c r="E55" s="201">
        <f>+E56+E57</f>
        <v>148718008</v>
      </c>
      <c r="F55" s="119"/>
      <c r="H55" s="73">
        <f t="shared" ref="H55:M55" si="25">+H56+H57</f>
        <v>0</v>
      </c>
      <c r="I55" s="162">
        <f t="shared" si="25"/>
        <v>132718008</v>
      </c>
      <c r="J55" s="73">
        <f t="shared" si="25"/>
        <v>0</v>
      </c>
      <c r="K55" s="73">
        <f t="shared" si="25"/>
        <v>0</v>
      </c>
      <c r="L55" s="73">
        <f t="shared" si="25"/>
        <v>16000000</v>
      </c>
      <c r="M55" s="73">
        <f t="shared" si="25"/>
        <v>148718008</v>
      </c>
      <c r="N55" s="142">
        <f t="shared" si="9"/>
        <v>0</v>
      </c>
    </row>
    <row r="56" spans="1:14" x14ac:dyDescent="0.3">
      <c r="A56" s="204" t="s">
        <v>1135</v>
      </c>
      <c r="B56" s="205" t="s">
        <v>1108</v>
      </c>
      <c r="C56" s="206">
        <v>89279097</v>
      </c>
      <c r="D56" s="206">
        <v>291902259</v>
      </c>
      <c r="E56" s="206">
        <v>135785999</v>
      </c>
      <c r="F56" s="119">
        <f>+Catedra!D20</f>
        <v>135785998.88000003</v>
      </c>
      <c r="G56" s="155">
        <f>+F56-E56</f>
        <v>-0.11999997496604919</v>
      </c>
      <c r="H56" s="72"/>
      <c r="I56" s="161">
        <v>125785999</v>
      </c>
      <c r="J56" s="72"/>
      <c r="K56" s="72"/>
      <c r="L56" s="72">
        <v>10000000</v>
      </c>
      <c r="M56" s="72">
        <f>+SUM(H56:L56)</f>
        <v>135785999</v>
      </c>
      <c r="N56" s="142">
        <f t="shared" si="9"/>
        <v>0</v>
      </c>
    </row>
    <row r="57" spans="1:14" x14ac:dyDescent="0.3">
      <c r="A57" s="204" t="s">
        <v>1136</v>
      </c>
      <c r="B57" s="205" t="s">
        <v>1112</v>
      </c>
      <c r="C57" s="206">
        <v>9455160</v>
      </c>
      <c r="D57" s="206">
        <v>56609747</v>
      </c>
      <c r="E57" s="206">
        <v>12932009</v>
      </c>
      <c r="F57" s="119">
        <f>+Catedra!D21</f>
        <v>12932009.440000001</v>
      </c>
      <c r="G57" s="155">
        <f>+F57-E57</f>
        <v>0.44000000134110451</v>
      </c>
      <c r="H57" s="72"/>
      <c r="I57" s="161">
        <v>6932009</v>
      </c>
      <c r="J57" s="72"/>
      <c r="K57" s="72"/>
      <c r="L57" s="72">
        <v>6000000</v>
      </c>
      <c r="M57" s="72">
        <f>+SUM(H57:L57)</f>
        <v>12932009</v>
      </c>
      <c r="N57" s="142">
        <f t="shared" si="9"/>
        <v>0</v>
      </c>
    </row>
    <row r="58" spans="1:14" x14ac:dyDescent="0.3">
      <c r="A58" s="199" t="s">
        <v>1018</v>
      </c>
      <c r="B58" s="202" t="s">
        <v>1019</v>
      </c>
      <c r="C58" s="208">
        <f>+C59+C71</f>
        <v>4575557266</v>
      </c>
      <c r="D58" s="208">
        <f>+D59+D71</f>
        <v>5814768962</v>
      </c>
      <c r="E58" s="208">
        <f>+E59+E71</f>
        <v>8044288485</v>
      </c>
      <c r="F58" s="119"/>
      <c r="H58" s="108">
        <f t="shared" ref="H58:M58" si="26">+H59+H71</f>
        <v>0</v>
      </c>
      <c r="I58" s="163">
        <f t="shared" si="26"/>
        <v>7979562327</v>
      </c>
      <c r="J58" s="108">
        <f t="shared" si="26"/>
        <v>0</v>
      </c>
      <c r="K58" s="108">
        <f t="shared" si="26"/>
        <v>64726158</v>
      </c>
      <c r="L58" s="108">
        <f t="shared" si="26"/>
        <v>0</v>
      </c>
      <c r="M58" s="108">
        <f t="shared" si="26"/>
        <v>8044288485</v>
      </c>
      <c r="N58" s="142">
        <f t="shared" si="9"/>
        <v>0</v>
      </c>
    </row>
    <row r="59" spans="1:14" ht="30" x14ac:dyDescent="0.3">
      <c r="A59" s="199" t="s">
        <v>1137</v>
      </c>
      <c r="B59" s="203" t="s">
        <v>1138</v>
      </c>
      <c r="C59" s="209">
        <f>+C60+C70</f>
        <v>190000000</v>
      </c>
      <c r="D59" s="209">
        <f>+D60+D70</f>
        <v>169737000</v>
      </c>
      <c r="E59" s="209">
        <f>+E60+E70</f>
        <v>660277778</v>
      </c>
      <c r="F59" s="119"/>
      <c r="H59" s="75">
        <f t="shared" ref="H59:M59" si="27">+H60+H70</f>
        <v>0</v>
      </c>
      <c r="I59" s="164">
        <f t="shared" si="27"/>
        <v>660277778</v>
      </c>
      <c r="J59" s="75">
        <f t="shared" si="27"/>
        <v>0</v>
      </c>
      <c r="K59" s="75">
        <f t="shared" si="27"/>
        <v>0</v>
      </c>
      <c r="L59" s="75">
        <f t="shared" si="27"/>
        <v>0</v>
      </c>
      <c r="M59" s="75">
        <f t="shared" si="27"/>
        <v>660277778</v>
      </c>
      <c r="N59" s="142">
        <f t="shared" si="9"/>
        <v>0</v>
      </c>
    </row>
    <row r="60" spans="1:14" x14ac:dyDescent="0.3">
      <c r="A60" s="199" t="s">
        <v>1139</v>
      </c>
      <c r="B60" s="210" t="s">
        <v>1140</v>
      </c>
      <c r="C60" s="211">
        <f>+C61+C65</f>
        <v>0</v>
      </c>
      <c r="D60" s="211">
        <f>+D61+D65</f>
        <v>0</v>
      </c>
      <c r="E60" s="211">
        <f>+E61+E65</f>
        <v>83777778</v>
      </c>
      <c r="F60" s="119"/>
      <c r="H60" s="76">
        <f t="shared" ref="H60:M60" si="28">+H61+H65</f>
        <v>0</v>
      </c>
      <c r="I60" s="165">
        <f t="shared" si="28"/>
        <v>83777778</v>
      </c>
      <c r="J60" s="76">
        <f t="shared" si="28"/>
        <v>0</v>
      </c>
      <c r="K60" s="76">
        <f t="shared" si="28"/>
        <v>0</v>
      </c>
      <c r="L60" s="76">
        <f t="shared" si="28"/>
        <v>0</v>
      </c>
      <c r="M60" s="76">
        <f t="shared" si="28"/>
        <v>83777778</v>
      </c>
      <c r="N60" s="142">
        <f t="shared" si="9"/>
        <v>0</v>
      </c>
    </row>
    <row r="61" spans="1:14" x14ac:dyDescent="0.3">
      <c r="A61" s="199" t="s">
        <v>1141</v>
      </c>
      <c r="B61" s="210" t="s">
        <v>1142</v>
      </c>
      <c r="C61" s="212">
        <f>+C62+C65</f>
        <v>0</v>
      </c>
      <c r="D61" s="212">
        <f>+D62+D65</f>
        <v>0</v>
      </c>
      <c r="E61" s="212">
        <f>+E62+E65</f>
        <v>83777778</v>
      </c>
      <c r="F61" s="119"/>
      <c r="H61" s="77">
        <f t="shared" ref="H61:M61" si="29">+H62+H65</f>
        <v>0</v>
      </c>
      <c r="I61" s="166">
        <f t="shared" si="29"/>
        <v>83777778</v>
      </c>
      <c r="J61" s="77">
        <f t="shared" si="29"/>
        <v>0</v>
      </c>
      <c r="K61" s="77">
        <f t="shared" si="29"/>
        <v>0</v>
      </c>
      <c r="L61" s="77">
        <f t="shared" si="29"/>
        <v>0</v>
      </c>
      <c r="M61" s="77">
        <f t="shared" si="29"/>
        <v>83777778</v>
      </c>
      <c r="N61" s="142">
        <f t="shared" si="9"/>
        <v>0</v>
      </c>
    </row>
    <row r="62" spans="1:14" x14ac:dyDescent="0.3">
      <c r="A62" s="199" t="s">
        <v>1143</v>
      </c>
      <c r="B62" s="210" t="s">
        <v>1053</v>
      </c>
      <c r="C62" s="212">
        <f>+C63+C65</f>
        <v>0</v>
      </c>
      <c r="D62" s="212">
        <f>+D63+D65</f>
        <v>0</v>
      </c>
      <c r="E62" s="212">
        <f>+E63+E65</f>
        <v>83777778</v>
      </c>
      <c r="F62" s="118"/>
      <c r="H62" s="77">
        <f t="shared" ref="H62:M62" si="30">+H63+H65</f>
        <v>0</v>
      </c>
      <c r="I62" s="166">
        <f t="shared" si="30"/>
        <v>83777778</v>
      </c>
      <c r="J62" s="77">
        <f t="shared" si="30"/>
        <v>0</v>
      </c>
      <c r="K62" s="77">
        <f t="shared" si="30"/>
        <v>0</v>
      </c>
      <c r="L62" s="77">
        <f t="shared" si="30"/>
        <v>0</v>
      </c>
      <c r="M62" s="77">
        <f t="shared" si="30"/>
        <v>83777778</v>
      </c>
      <c r="N62" s="142">
        <f t="shared" si="9"/>
        <v>0</v>
      </c>
    </row>
    <row r="63" spans="1:14" x14ac:dyDescent="0.3">
      <c r="A63" s="199" t="s">
        <v>1020</v>
      </c>
      <c r="B63" s="210" t="s">
        <v>1021</v>
      </c>
      <c r="C63" s="212">
        <f>+SUM(C64:C64)</f>
        <v>0</v>
      </c>
      <c r="D63" s="212">
        <f>+SUM(D64:D64)</f>
        <v>0</v>
      </c>
      <c r="E63" s="212">
        <f>+SUM(E64:E64)</f>
        <v>83777778</v>
      </c>
      <c r="F63" s="123"/>
      <c r="H63" s="77">
        <f t="shared" ref="H63:M63" si="31">+SUM(H64:H64)</f>
        <v>0</v>
      </c>
      <c r="I63" s="166">
        <f t="shared" si="31"/>
        <v>83777778</v>
      </c>
      <c r="J63" s="77">
        <f t="shared" si="31"/>
        <v>0</v>
      </c>
      <c r="K63" s="77">
        <f t="shared" si="31"/>
        <v>0</v>
      </c>
      <c r="L63" s="77">
        <f t="shared" si="31"/>
        <v>0</v>
      </c>
      <c r="M63" s="77">
        <f t="shared" si="31"/>
        <v>83777778</v>
      </c>
      <c r="N63" s="142">
        <f t="shared" si="9"/>
        <v>0</v>
      </c>
    </row>
    <row r="64" spans="1:14" x14ac:dyDescent="0.3">
      <c r="A64" s="204" t="s">
        <v>1022</v>
      </c>
      <c r="B64" s="204" t="s">
        <v>897</v>
      </c>
      <c r="C64" s="213">
        <v>0</v>
      </c>
      <c r="D64" s="213">
        <v>0</v>
      </c>
      <c r="E64" s="213">
        <f>+'Resumen PAA'!C5</f>
        <v>83777778</v>
      </c>
      <c r="F64" s="119"/>
      <c r="H64" s="78"/>
      <c r="I64" s="167">
        <f>+E64</f>
        <v>83777778</v>
      </c>
      <c r="J64" s="78"/>
      <c r="K64" s="78"/>
      <c r="L64" s="78"/>
      <c r="M64" s="72">
        <f>+SUM(H64:L64)</f>
        <v>83777778</v>
      </c>
      <c r="N64" s="142">
        <f t="shared" si="9"/>
        <v>0</v>
      </c>
    </row>
    <row r="65" spans="1:14" x14ac:dyDescent="0.3">
      <c r="A65" s="199" t="s">
        <v>1144</v>
      </c>
      <c r="B65" s="210" t="s">
        <v>1055</v>
      </c>
      <c r="C65" s="212">
        <v>0</v>
      </c>
      <c r="D65" s="212">
        <v>0</v>
      </c>
      <c r="E65" s="212">
        <f>+'Resumen PAA'!C6</f>
        <v>0</v>
      </c>
      <c r="F65" s="119"/>
      <c r="H65" s="77"/>
      <c r="I65" s="166"/>
      <c r="J65" s="77"/>
      <c r="K65" s="77"/>
      <c r="L65" s="77"/>
      <c r="M65" s="72">
        <f>+SUM(H65:L65)</f>
        <v>0</v>
      </c>
      <c r="N65" s="142">
        <f t="shared" si="9"/>
        <v>0</v>
      </c>
    </row>
    <row r="66" spans="1:14" x14ac:dyDescent="0.3">
      <c r="A66" s="199" t="s">
        <v>720</v>
      </c>
      <c r="B66" s="199" t="s">
        <v>1145</v>
      </c>
      <c r="C66" s="201">
        <f t="shared" ref="C66:E69" si="32">+C67</f>
        <v>190000000</v>
      </c>
      <c r="D66" s="201">
        <f t="shared" si="32"/>
        <v>169737000</v>
      </c>
      <c r="E66" s="201">
        <f t="shared" si="32"/>
        <v>576500000</v>
      </c>
      <c r="F66" s="119"/>
      <c r="H66" s="71">
        <f t="shared" ref="H66:M69" si="33">+H67</f>
        <v>0</v>
      </c>
      <c r="I66" s="160">
        <f t="shared" si="33"/>
        <v>576500000</v>
      </c>
      <c r="J66" s="71">
        <f t="shared" si="33"/>
        <v>0</v>
      </c>
      <c r="K66" s="71">
        <f t="shared" si="33"/>
        <v>0</v>
      </c>
      <c r="L66" s="71">
        <f t="shared" si="33"/>
        <v>0</v>
      </c>
      <c r="M66" s="71">
        <f t="shared" si="33"/>
        <v>576500000</v>
      </c>
      <c r="N66" s="142">
        <f t="shared" si="9"/>
        <v>0</v>
      </c>
    </row>
    <row r="67" spans="1:14" x14ac:dyDescent="0.3">
      <c r="A67" s="199" t="s">
        <v>1023</v>
      </c>
      <c r="B67" s="214" t="s">
        <v>1024</v>
      </c>
      <c r="C67" s="215">
        <f t="shared" si="32"/>
        <v>190000000</v>
      </c>
      <c r="D67" s="215">
        <f t="shared" si="32"/>
        <v>169737000</v>
      </c>
      <c r="E67" s="215">
        <f t="shared" si="32"/>
        <v>576500000</v>
      </c>
      <c r="F67" s="124"/>
      <c r="H67" s="79">
        <f t="shared" si="33"/>
        <v>0</v>
      </c>
      <c r="I67" s="168">
        <f t="shared" si="33"/>
        <v>576500000</v>
      </c>
      <c r="J67" s="79">
        <f t="shared" si="33"/>
        <v>0</v>
      </c>
      <c r="K67" s="79">
        <f t="shared" si="33"/>
        <v>0</v>
      </c>
      <c r="L67" s="79">
        <f t="shared" si="33"/>
        <v>0</v>
      </c>
      <c r="M67" s="79">
        <f t="shared" si="33"/>
        <v>576500000</v>
      </c>
      <c r="N67" s="142">
        <f t="shared" si="9"/>
        <v>0</v>
      </c>
    </row>
    <row r="68" spans="1:14" ht="30" x14ac:dyDescent="0.3">
      <c r="A68" s="204" t="s">
        <v>1146</v>
      </c>
      <c r="B68" s="205" t="s">
        <v>1147</v>
      </c>
      <c r="C68" s="206">
        <f t="shared" si="32"/>
        <v>190000000</v>
      </c>
      <c r="D68" s="206">
        <f t="shared" si="32"/>
        <v>169737000</v>
      </c>
      <c r="E68" s="206">
        <f t="shared" si="32"/>
        <v>576500000</v>
      </c>
      <c r="F68" s="122"/>
      <c r="H68" s="72">
        <f t="shared" si="33"/>
        <v>0</v>
      </c>
      <c r="I68" s="161">
        <f t="shared" si="33"/>
        <v>576500000</v>
      </c>
      <c r="J68" s="72">
        <f t="shared" si="33"/>
        <v>0</v>
      </c>
      <c r="K68" s="72">
        <f t="shared" si="33"/>
        <v>0</v>
      </c>
      <c r="L68" s="72">
        <f t="shared" si="33"/>
        <v>0</v>
      </c>
      <c r="M68" s="72">
        <f>+SUM(H68:L68)</f>
        <v>576500000</v>
      </c>
      <c r="N68" s="142">
        <f t="shared" si="9"/>
        <v>0</v>
      </c>
    </row>
    <row r="69" spans="1:14" x14ac:dyDescent="0.3">
      <c r="A69" s="204" t="s">
        <v>1148</v>
      </c>
      <c r="B69" s="216" t="s">
        <v>1149</v>
      </c>
      <c r="C69" s="206">
        <f t="shared" si="32"/>
        <v>190000000</v>
      </c>
      <c r="D69" s="206">
        <f t="shared" si="32"/>
        <v>169737000</v>
      </c>
      <c r="E69" s="206">
        <f t="shared" si="32"/>
        <v>576500000</v>
      </c>
      <c r="F69" s="119"/>
      <c r="H69" s="72">
        <f t="shared" si="33"/>
        <v>0</v>
      </c>
      <c r="I69" s="161">
        <f t="shared" si="33"/>
        <v>576500000</v>
      </c>
      <c r="J69" s="72">
        <f t="shared" si="33"/>
        <v>0</v>
      </c>
      <c r="K69" s="72">
        <f t="shared" si="33"/>
        <v>0</v>
      </c>
      <c r="L69" s="72">
        <f t="shared" si="33"/>
        <v>0</v>
      </c>
      <c r="M69" s="72">
        <f>+SUM(H69:L69)</f>
        <v>576500000</v>
      </c>
      <c r="N69" s="142">
        <f t="shared" si="9"/>
        <v>0</v>
      </c>
    </row>
    <row r="70" spans="1:14" x14ac:dyDescent="0.3">
      <c r="A70" s="204" t="s">
        <v>1025</v>
      </c>
      <c r="B70" s="204" t="s">
        <v>1026</v>
      </c>
      <c r="C70" s="206">
        <v>190000000</v>
      </c>
      <c r="D70" s="206">
        <v>169737000</v>
      </c>
      <c r="E70" s="206">
        <f>+'Resumen PAA'!C8</f>
        <v>576500000</v>
      </c>
      <c r="F70" s="119"/>
      <c r="H70" s="72"/>
      <c r="I70" s="161">
        <f>+E70</f>
        <v>576500000</v>
      </c>
      <c r="J70" s="72"/>
      <c r="K70" s="72"/>
      <c r="L70" s="72"/>
      <c r="M70" s="72">
        <f>+SUM(H70:L70)</f>
        <v>576500000</v>
      </c>
      <c r="N70" s="142">
        <f t="shared" si="9"/>
        <v>0</v>
      </c>
    </row>
    <row r="71" spans="1:14" ht="30" x14ac:dyDescent="0.3">
      <c r="A71" s="199" t="s">
        <v>1150</v>
      </c>
      <c r="B71" s="203" t="s">
        <v>1151</v>
      </c>
      <c r="C71" s="217">
        <f>+C72+C76</f>
        <v>4385557266</v>
      </c>
      <c r="D71" s="217">
        <f>+D72+D76</f>
        <v>5645031962</v>
      </c>
      <c r="E71" s="217">
        <f>+E72+E76</f>
        <v>7384010707</v>
      </c>
      <c r="F71" s="119"/>
      <c r="H71" s="80">
        <f t="shared" ref="H71:M71" si="34">+H72+H76</f>
        <v>0</v>
      </c>
      <c r="I71" s="169">
        <f t="shared" si="34"/>
        <v>7319284549</v>
      </c>
      <c r="J71" s="80">
        <f t="shared" si="34"/>
        <v>0</v>
      </c>
      <c r="K71" s="80">
        <f t="shared" si="34"/>
        <v>64726158</v>
      </c>
      <c r="L71" s="80">
        <f t="shared" si="34"/>
        <v>0</v>
      </c>
      <c r="M71" s="80">
        <f t="shared" si="34"/>
        <v>7384010707</v>
      </c>
      <c r="N71" s="142">
        <f t="shared" si="9"/>
        <v>0</v>
      </c>
    </row>
    <row r="72" spans="1:14" x14ac:dyDescent="0.3">
      <c r="A72" s="199" t="s">
        <v>1027</v>
      </c>
      <c r="B72" s="210" t="s">
        <v>1028</v>
      </c>
      <c r="C72" s="212">
        <f>+SUM(C73:C75)</f>
        <v>445500000</v>
      </c>
      <c r="D72" s="212">
        <f>+SUM(D73:D75)</f>
        <v>794065627</v>
      </c>
      <c r="E72" s="212">
        <f>+SUM(E73:E75)</f>
        <v>1116007688</v>
      </c>
      <c r="F72" s="124"/>
      <c r="H72" s="77">
        <f t="shared" ref="H72:M72" si="35">+SUM(H73:H75)</f>
        <v>0</v>
      </c>
      <c r="I72" s="166">
        <f t="shared" si="35"/>
        <v>1116007688</v>
      </c>
      <c r="J72" s="77">
        <f t="shared" si="35"/>
        <v>0</v>
      </c>
      <c r="K72" s="77">
        <f t="shared" si="35"/>
        <v>0</v>
      </c>
      <c r="L72" s="77">
        <f t="shared" si="35"/>
        <v>0</v>
      </c>
      <c r="M72" s="77">
        <f t="shared" si="35"/>
        <v>1116007688</v>
      </c>
      <c r="N72" s="142">
        <f t="shared" si="9"/>
        <v>0</v>
      </c>
    </row>
    <row r="73" spans="1:14" ht="45" x14ac:dyDescent="0.3">
      <c r="A73" s="204" t="s">
        <v>997</v>
      </c>
      <c r="B73" s="39" t="s">
        <v>1029</v>
      </c>
      <c r="C73" s="206">
        <v>11500000</v>
      </c>
      <c r="D73" s="206">
        <v>13800000</v>
      </c>
      <c r="E73" s="206">
        <f>+'Resumen PAA'!C10</f>
        <v>14369760</v>
      </c>
      <c r="F73" s="119"/>
      <c r="H73" s="72"/>
      <c r="I73" s="161">
        <f>+E73</f>
        <v>14369760</v>
      </c>
      <c r="J73" s="72"/>
      <c r="K73" s="72"/>
      <c r="L73" s="72"/>
      <c r="M73" s="72">
        <f>+SUM(H73:L73)</f>
        <v>14369760</v>
      </c>
      <c r="N73" s="142">
        <f t="shared" si="9"/>
        <v>0</v>
      </c>
    </row>
    <row r="74" spans="1:14" ht="45" x14ac:dyDescent="0.3">
      <c r="A74" s="204" t="s">
        <v>722</v>
      </c>
      <c r="B74" s="39" t="s">
        <v>1030</v>
      </c>
      <c r="C74" s="206">
        <v>234000000</v>
      </c>
      <c r="D74" s="206">
        <v>213932263</v>
      </c>
      <c r="E74" s="206">
        <f>+'Resumen PAA'!C11</f>
        <v>120826449</v>
      </c>
      <c r="F74" s="119"/>
      <c r="H74" s="72"/>
      <c r="I74" s="161">
        <f>+E74</f>
        <v>120826449</v>
      </c>
      <c r="J74" s="72"/>
      <c r="K74" s="72"/>
      <c r="L74" s="72"/>
      <c r="M74" s="72">
        <f>+SUM(H74:L74)</f>
        <v>120826449</v>
      </c>
      <c r="N74" s="142">
        <f t="shared" si="9"/>
        <v>0</v>
      </c>
    </row>
    <row r="75" spans="1:14" ht="30" x14ac:dyDescent="0.3">
      <c r="A75" s="204" t="s">
        <v>999</v>
      </c>
      <c r="B75" s="39" t="s">
        <v>1031</v>
      </c>
      <c r="C75" s="206">
        <v>200000000</v>
      </c>
      <c r="D75" s="206">
        <v>566333364</v>
      </c>
      <c r="E75" s="206">
        <f>+'Resumen PAA'!C12</f>
        <v>980811479</v>
      </c>
      <c r="F75" s="119"/>
      <c r="H75" s="72"/>
      <c r="I75" s="161">
        <f>+E75</f>
        <v>980811479</v>
      </c>
      <c r="J75" s="72"/>
      <c r="K75" s="72"/>
      <c r="L75" s="72"/>
      <c r="M75" s="72">
        <f>+SUM(H75:L75)</f>
        <v>980811479</v>
      </c>
      <c r="N75" s="142">
        <f t="shared" si="9"/>
        <v>0</v>
      </c>
    </row>
    <row r="76" spans="1:14" x14ac:dyDescent="0.3">
      <c r="A76" s="199" t="s">
        <v>1032</v>
      </c>
      <c r="B76" s="218" t="s">
        <v>1033</v>
      </c>
      <c r="C76" s="217">
        <f>+SUM(C77:C82)</f>
        <v>3940057266</v>
      </c>
      <c r="D76" s="217">
        <f>+SUM(D77:D82)</f>
        <v>4850966335</v>
      </c>
      <c r="E76" s="217">
        <f>+SUM(E77:E82)</f>
        <v>6268003019</v>
      </c>
      <c r="F76" s="119"/>
      <c r="H76" s="80">
        <f t="shared" ref="H76:M76" si="36">+SUM(H77:H82)</f>
        <v>0</v>
      </c>
      <c r="I76" s="169">
        <f t="shared" si="36"/>
        <v>6203276861</v>
      </c>
      <c r="J76" s="80">
        <f t="shared" si="36"/>
        <v>0</v>
      </c>
      <c r="K76" s="80">
        <f t="shared" si="36"/>
        <v>64726158</v>
      </c>
      <c r="L76" s="80">
        <f t="shared" si="36"/>
        <v>0</v>
      </c>
      <c r="M76" s="80">
        <f t="shared" si="36"/>
        <v>6268003019</v>
      </c>
      <c r="N76" s="142">
        <f t="shared" si="9"/>
        <v>0</v>
      </c>
    </row>
    <row r="77" spans="1:14" x14ac:dyDescent="0.3">
      <c r="A77" s="204" t="s">
        <v>988</v>
      </c>
      <c r="B77" s="219" t="s">
        <v>1034</v>
      </c>
      <c r="C77" s="206">
        <v>50000000</v>
      </c>
      <c r="D77" s="206">
        <v>39706500</v>
      </c>
      <c r="E77" s="206">
        <f>+'Resumen PAA'!C14</f>
        <v>118171707</v>
      </c>
      <c r="F77" s="119"/>
      <c r="H77" s="72"/>
      <c r="I77" s="161">
        <f>+E77</f>
        <v>118171707</v>
      </c>
      <c r="J77" s="72"/>
      <c r="K77" s="72"/>
      <c r="L77" s="72"/>
      <c r="M77" s="72">
        <f t="shared" ref="M77:M82" si="37">+SUM(H77:L77)</f>
        <v>118171707</v>
      </c>
      <c r="N77" s="142">
        <f t="shared" si="9"/>
        <v>0</v>
      </c>
    </row>
    <row r="78" spans="1:14" ht="60" x14ac:dyDescent="0.3">
      <c r="A78" s="204" t="s">
        <v>716</v>
      </c>
      <c r="B78" s="219" t="s">
        <v>893</v>
      </c>
      <c r="C78" s="206">
        <v>245000000</v>
      </c>
      <c r="D78" s="206">
        <v>342037263</v>
      </c>
      <c r="E78" s="206">
        <f>+'Resumen PAA'!C15</f>
        <v>415010000</v>
      </c>
      <c r="F78" s="119"/>
      <c r="H78" s="72"/>
      <c r="I78" s="161">
        <f>+E78</f>
        <v>415010000</v>
      </c>
      <c r="J78" s="72"/>
      <c r="K78" s="72"/>
      <c r="L78" s="72"/>
      <c r="M78" s="72">
        <f t="shared" si="37"/>
        <v>415010000</v>
      </c>
      <c r="N78" s="142">
        <f t="shared" si="9"/>
        <v>0</v>
      </c>
    </row>
    <row r="79" spans="1:14" ht="45" x14ac:dyDescent="0.3">
      <c r="A79" s="204" t="s">
        <v>998</v>
      </c>
      <c r="B79" s="219" t="s">
        <v>890</v>
      </c>
      <c r="C79" s="206">
        <v>530000000</v>
      </c>
      <c r="D79" s="206">
        <v>554610000</v>
      </c>
      <c r="E79" s="206">
        <f>+'Resumen PAA'!C16</f>
        <v>808062288</v>
      </c>
      <c r="F79" s="118"/>
      <c r="H79" s="72"/>
      <c r="I79" s="161">
        <f>+E79</f>
        <v>808062288</v>
      </c>
      <c r="J79" s="72"/>
      <c r="K79" s="72"/>
      <c r="L79" s="72"/>
      <c r="M79" s="72">
        <f t="shared" si="37"/>
        <v>808062288</v>
      </c>
      <c r="N79" s="142">
        <f t="shared" si="9"/>
        <v>0</v>
      </c>
    </row>
    <row r="80" spans="1:14" ht="30" x14ac:dyDescent="0.3">
      <c r="A80" s="204" t="s">
        <v>713</v>
      </c>
      <c r="B80" s="219" t="s">
        <v>881</v>
      </c>
      <c r="C80" s="206">
        <v>2605057266</v>
      </c>
      <c r="D80" s="206">
        <v>3381587572</v>
      </c>
      <c r="E80" s="206">
        <f>+'Resumen PAA'!C17</f>
        <v>4283564479</v>
      </c>
      <c r="F80" s="125"/>
      <c r="H80" s="72"/>
      <c r="I80" s="161">
        <f>+E80-K80</f>
        <v>4218838321</v>
      </c>
      <c r="J80" s="72"/>
      <c r="K80" s="72">
        <v>64726158</v>
      </c>
      <c r="L80" s="72"/>
      <c r="M80" s="72">
        <f t="shared" si="37"/>
        <v>4283564479</v>
      </c>
      <c r="N80" s="142">
        <f t="shared" si="9"/>
        <v>0</v>
      </c>
    </row>
    <row r="81" spans="1:14" ht="30" x14ac:dyDescent="0.3">
      <c r="A81" s="204" t="s">
        <v>717</v>
      </c>
      <c r="B81" s="219" t="s">
        <v>1035</v>
      </c>
      <c r="C81" s="206">
        <v>440000000</v>
      </c>
      <c r="D81" s="206">
        <v>455025000</v>
      </c>
      <c r="E81" s="206">
        <f>+'Resumen PAA'!C18</f>
        <v>533194545</v>
      </c>
      <c r="F81" s="119"/>
      <c r="H81" s="72"/>
      <c r="I81" s="161">
        <f>+E81</f>
        <v>533194545</v>
      </c>
      <c r="J81" s="72"/>
      <c r="K81" s="72"/>
      <c r="L81" s="72"/>
      <c r="M81" s="72">
        <f t="shared" si="37"/>
        <v>533194545</v>
      </c>
      <c r="N81" s="142">
        <f t="shared" ref="N81:N118" si="38">+E81-M81</f>
        <v>0</v>
      </c>
    </row>
    <row r="82" spans="1:14" x14ac:dyDescent="0.3">
      <c r="A82" s="204" t="s">
        <v>1007</v>
      </c>
      <c r="B82" s="219" t="s">
        <v>1036</v>
      </c>
      <c r="C82" s="206">
        <v>70000000</v>
      </c>
      <c r="D82" s="206">
        <v>78000000</v>
      </c>
      <c r="E82" s="206">
        <f>+'Resumen PAA'!C19</f>
        <v>110000000</v>
      </c>
      <c r="F82" s="119"/>
      <c r="H82" s="72"/>
      <c r="I82" s="161">
        <f>+E82</f>
        <v>110000000</v>
      </c>
      <c r="J82" s="72"/>
      <c r="K82" s="72"/>
      <c r="L82" s="72"/>
      <c r="M82" s="72">
        <f t="shared" si="37"/>
        <v>110000000</v>
      </c>
      <c r="N82" s="142">
        <f t="shared" si="38"/>
        <v>0</v>
      </c>
    </row>
    <row r="83" spans="1:14" x14ac:dyDescent="0.3">
      <c r="A83" s="199" t="s">
        <v>1037</v>
      </c>
      <c r="B83" s="202" t="s">
        <v>1038</v>
      </c>
      <c r="C83" s="201">
        <f>+C84+C87+C89</f>
        <v>37000000</v>
      </c>
      <c r="D83" s="201">
        <f>+D84+D87+D89</f>
        <v>57000000</v>
      </c>
      <c r="E83" s="201">
        <f>+E84+E87+E89</f>
        <v>70845925</v>
      </c>
      <c r="F83" s="118"/>
      <c r="H83" s="71">
        <f t="shared" ref="H83:M83" si="39">+H84+H87+H89</f>
        <v>0</v>
      </c>
      <c r="I83" s="160">
        <f t="shared" si="39"/>
        <v>70845925</v>
      </c>
      <c r="J83" s="71">
        <f t="shared" si="39"/>
        <v>0</v>
      </c>
      <c r="K83" s="71">
        <f t="shared" si="39"/>
        <v>0</v>
      </c>
      <c r="L83" s="71">
        <f t="shared" si="39"/>
        <v>0</v>
      </c>
      <c r="M83" s="71">
        <f t="shared" si="39"/>
        <v>70845925</v>
      </c>
      <c r="N83" s="142">
        <f t="shared" si="38"/>
        <v>0</v>
      </c>
    </row>
    <row r="84" spans="1:14" x14ac:dyDescent="0.3">
      <c r="A84" s="199" t="s">
        <v>1039</v>
      </c>
      <c r="B84" s="220" t="s">
        <v>1040</v>
      </c>
      <c r="C84" s="221">
        <f t="shared" ref="C84:E85" si="40">+C85</f>
        <v>23000000</v>
      </c>
      <c r="D84" s="221">
        <f t="shared" si="40"/>
        <v>31606800</v>
      </c>
      <c r="E84" s="221">
        <f t="shared" si="40"/>
        <v>50845925</v>
      </c>
      <c r="F84" s="119"/>
      <c r="H84" s="81">
        <f t="shared" ref="H84:M85" si="41">+H85</f>
        <v>0</v>
      </c>
      <c r="I84" s="170">
        <f t="shared" si="41"/>
        <v>50845925</v>
      </c>
      <c r="J84" s="81">
        <f t="shared" si="41"/>
        <v>0</v>
      </c>
      <c r="K84" s="81">
        <f t="shared" si="41"/>
        <v>0</v>
      </c>
      <c r="L84" s="81">
        <f t="shared" si="41"/>
        <v>0</v>
      </c>
      <c r="M84" s="81">
        <f t="shared" si="41"/>
        <v>50845925</v>
      </c>
      <c r="N84" s="142">
        <f t="shared" si="38"/>
        <v>0</v>
      </c>
    </row>
    <row r="85" spans="1:14" x14ac:dyDescent="0.3">
      <c r="A85" s="204" t="s">
        <v>1152</v>
      </c>
      <c r="B85" s="205" t="s">
        <v>1153</v>
      </c>
      <c r="C85" s="206">
        <f t="shared" si="40"/>
        <v>23000000</v>
      </c>
      <c r="D85" s="206">
        <f t="shared" si="40"/>
        <v>31606800</v>
      </c>
      <c r="E85" s="206">
        <f t="shared" si="40"/>
        <v>50845925</v>
      </c>
      <c r="F85" s="125"/>
      <c r="H85" s="72">
        <f t="shared" si="41"/>
        <v>0</v>
      </c>
      <c r="I85" s="161">
        <f t="shared" si="41"/>
        <v>50845925</v>
      </c>
      <c r="J85" s="72">
        <f t="shared" si="41"/>
        <v>0</v>
      </c>
      <c r="K85" s="72">
        <f t="shared" si="41"/>
        <v>0</v>
      </c>
      <c r="L85" s="72">
        <f t="shared" si="41"/>
        <v>0</v>
      </c>
      <c r="M85" s="72">
        <f t="shared" si="41"/>
        <v>50845925</v>
      </c>
      <c r="N85" s="142">
        <f t="shared" si="38"/>
        <v>0</v>
      </c>
    </row>
    <row r="86" spans="1:14" x14ac:dyDescent="0.3">
      <c r="A86" s="204" t="s">
        <v>1000</v>
      </c>
      <c r="B86" s="219" t="s">
        <v>919</v>
      </c>
      <c r="C86" s="206">
        <v>23000000</v>
      </c>
      <c r="D86" s="206">
        <v>31606800</v>
      </c>
      <c r="E86" s="206">
        <f>+'Resumen PAA'!C21</f>
        <v>50845925</v>
      </c>
      <c r="F86" s="119"/>
      <c r="H86" s="72"/>
      <c r="I86" s="161">
        <f>+E86</f>
        <v>50845925</v>
      </c>
      <c r="J86" s="72"/>
      <c r="K86" s="72"/>
      <c r="L86" s="72"/>
      <c r="M86" s="72">
        <f>+SUM(H86:L86)</f>
        <v>50845925</v>
      </c>
      <c r="N86" s="142">
        <f t="shared" si="38"/>
        <v>0</v>
      </c>
    </row>
    <row r="87" spans="1:14" ht="30" x14ac:dyDescent="0.3">
      <c r="A87" s="199" t="s">
        <v>1041</v>
      </c>
      <c r="B87" s="220" t="s">
        <v>1042</v>
      </c>
      <c r="C87" s="201">
        <f>+C88</f>
        <v>0</v>
      </c>
      <c r="D87" s="201">
        <f>+D88</f>
        <v>18393200</v>
      </c>
      <c r="E87" s="201">
        <f>+E88</f>
        <v>0</v>
      </c>
      <c r="F87" s="119"/>
      <c r="H87" s="71">
        <f t="shared" ref="H87:M87" si="42">+H88</f>
        <v>0</v>
      </c>
      <c r="I87" s="160">
        <f t="shared" si="42"/>
        <v>0</v>
      </c>
      <c r="J87" s="71">
        <f t="shared" si="42"/>
        <v>0</v>
      </c>
      <c r="K87" s="71">
        <f t="shared" si="42"/>
        <v>0</v>
      </c>
      <c r="L87" s="71">
        <f t="shared" si="42"/>
        <v>0</v>
      </c>
      <c r="M87" s="71">
        <f t="shared" si="42"/>
        <v>0</v>
      </c>
      <c r="N87" s="142">
        <f t="shared" si="38"/>
        <v>0</v>
      </c>
    </row>
    <row r="88" spans="1:14" x14ac:dyDescent="0.3">
      <c r="A88" s="204" t="s">
        <v>1154</v>
      </c>
      <c r="B88" s="205" t="s">
        <v>1155</v>
      </c>
      <c r="C88" s="206"/>
      <c r="D88" s="206">
        <v>18393200</v>
      </c>
      <c r="E88" s="206">
        <v>0</v>
      </c>
      <c r="F88" s="118"/>
      <c r="H88" s="72">
        <v>0</v>
      </c>
      <c r="I88" s="161">
        <v>0</v>
      </c>
      <c r="J88" s="72">
        <v>0</v>
      </c>
      <c r="K88" s="72">
        <v>0</v>
      </c>
      <c r="L88" s="72">
        <v>0</v>
      </c>
      <c r="M88" s="72">
        <v>0</v>
      </c>
      <c r="N88" s="142">
        <f t="shared" si="38"/>
        <v>0</v>
      </c>
    </row>
    <row r="89" spans="1:14" x14ac:dyDescent="0.3">
      <c r="A89" s="199" t="s">
        <v>1043</v>
      </c>
      <c r="B89" s="220" t="s">
        <v>1044</v>
      </c>
      <c r="C89" s="221">
        <f>+C90+C91</f>
        <v>14000000</v>
      </c>
      <c r="D89" s="221">
        <f>+D90+D91</f>
        <v>7000000</v>
      </c>
      <c r="E89" s="221">
        <f>+E90+E91</f>
        <v>20000000</v>
      </c>
      <c r="F89" s="126"/>
      <c r="H89" s="81">
        <f t="shared" ref="H89:M89" si="43">+H90+H91</f>
        <v>0</v>
      </c>
      <c r="I89" s="170">
        <f t="shared" si="43"/>
        <v>20000000</v>
      </c>
      <c r="J89" s="81">
        <f t="shared" si="43"/>
        <v>0</v>
      </c>
      <c r="K89" s="81">
        <f t="shared" si="43"/>
        <v>0</v>
      </c>
      <c r="L89" s="81">
        <f t="shared" si="43"/>
        <v>0</v>
      </c>
      <c r="M89" s="81">
        <f t="shared" si="43"/>
        <v>20000000</v>
      </c>
      <c r="N89" s="142">
        <f t="shared" si="38"/>
        <v>0</v>
      </c>
    </row>
    <row r="90" spans="1:14" x14ac:dyDescent="0.3">
      <c r="A90" s="204" t="s">
        <v>1156</v>
      </c>
      <c r="B90" s="222" t="s">
        <v>1157</v>
      </c>
      <c r="C90" s="206">
        <v>5000000</v>
      </c>
      <c r="D90" s="206">
        <v>5000000</v>
      </c>
      <c r="E90" s="206">
        <v>10000000</v>
      </c>
      <c r="F90" s="119"/>
      <c r="H90" s="72"/>
      <c r="I90" s="161">
        <f>+E90</f>
        <v>10000000</v>
      </c>
      <c r="J90" s="72"/>
      <c r="K90" s="72"/>
      <c r="L90" s="72"/>
      <c r="M90" s="72">
        <f>+SUM(H90:L90)</f>
        <v>10000000</v>
      </c>
      <c r="N90" s="142">
        <f t="shared" si="38"/>
        <v>0</v>
      </c>
    </row>
    <row r="91" spans="1:14" x14ac:dyDescent="0.3">
      <c r="A91" s="204" t="s">
        <v>1158</v>
      </c>
      <c r="B91" s="222" t="s">
        <v>1159</v>
      </c>
      <c r="C91" s="206">
        <v>9000000</v>
      </c>
      <c r="D91" s="206">
        <v>2000000</v>
      </c>
      <c r="E91" s="206">
        <v>10000000</v>
      </c>
      <c r="F91" s="119"/>
      <c r="H91" s="72"/>
      <c r="I91" s="161">
        <f>+E91</f>
        <v>10000000</v>
      </c>
      <c r="J91" s="72"/>
      <c r="K91" s="72"/>
      <c r="L91" s="72"/>
      <c r="M91" s="72">
        <f>+SUM(H91:L91)</f>
        <v>10000000</v>
      </c>
      <c r="N91" s="142">
        <f t="shared" si="38"/>
        <v>0</v>
      </c>
    </row>
    <row r="92" spans="1:14" ht="45" x14ac:dyDescent="0.3">
      <c r="A92" s="199" t="s">
        <v>995</v>
      </c>
      <c r="B92" s="202" t="s">
        <v>1045</v>
      </c>
      <c r="C92" s="201">
        <f>+C93+C96+C97</f>
        <v>168500000</v>
      </c>
      <c r="D92" s="201">
        <f>+D93+D96+D97</f>
        <v>168500000</v>
      </c>
      <c r="E92" s="201" t="e">
        <f>+E93+E96+E97</f>
        <v>#REF!</v>
      </c>
      <c r="F92" s="127"/>
      <c r="H92" s="71">
        <f t="shared" ref="H92:M92" si="44">+H93+H96+H97</f>
        <v>0</v>
      </c>
      <c r="I92" s="160" t="e">
        <f t="shared" si="44"/>
        <v>#REF!</v>
      </c>
      <c r="J92" s="71">
        <f t="shared" si="44"/>
        <v>0</v>
      </c>
      <c r="K92" s="71">
        <f t="shared" si="44"/>
        <v>0</v>
      </c>
      <c r="L92" s="71">
        <f t="shared" si="44"/>
        <v>0</v>
      </c>
      <c r="M92" s="71" t="e">
        <f t="shared" si="44"/>
        <v>#REF!</v>
      </c>
      <c r="N92" s="142" t="e">
        <f t="shared" si="38"/>
        <v>#REF!</v>
      </c>
    </row>
    <row r="93" spans="1:14" x14ac:dyDescent="0.3">
      <c r="A93" s="199" t="s">
        <v>1046</v>
      </c>
      <c r="B93" s="203" t="s">
        <v>1047</v>
      </c>
      <c r="C93" s="223">
        <f>+C95+C94</f>
        <v>144500000</v>
      </c>
      <c r="D93" s="223">
        <f>+D95+D94</f>
        <v>152987516</v>
      </c>
      <c r="E93" s="223">
        <f>+E95+E94</f>
        <v>230377100</v>
      </c>
      <c r="F93" s="126"/>
      <c r="H93" s="82">
        <f t="shared" ref="H93:M93" si="45">+H95+H94</f>
        <v>0</v>
      </c>
      <c r="I93" s="171">
        <f t="shared" si="45"/>
        <v>230377100</v>
      </c>
      <c r="J93" s="82">
        <f t="shared" si="45"/>
        <v>0</v>
      </c>
      <c r="K93" s="82">
        <f t="shared" si="45"/>
        <v>0</v>
      </c>
      <c r="L93" s="82">
        <f t="shared" si="45"/>
        <v>0</v>
      </c>
      <c r="M93" s="82">
        <f t="shared" si="45"/>
        <v>230377100</v>
      </c>
      <c r="N93" s="142">
        <f t="shared" si="38"/>
        <v>0</v>
      </c>
    </row>
    <row r="94" spans="1:14" x14ac:dyDescent="0.3">
      <c r="A94" s="204" t="s">
        <v>1003</v>
      </c>
      <c r="B94" s="205" t="s">
        <v>1160</v>
      </c>
      <c r="C94" s="206">
        <v>44500000</v>
      </c>
      <c r="D94" s="206">
        <v>39786516</v>
      </c>
      <c r="E94" s="206">
        <f>+PAA!M198</f>
        <v>100377100</v>
      </c>
      <c r="F94" s="119"/>
      <c r="H94" s="72"/>
      <c r="I94" s="161">
        <f>+E94</f>
        <v>100377100</v>
      </c>
      <c r="J94" s="72"/>
      <c r="K94" s="72"/>
      <c r="L94" s="72"/>
      <c r="M94" s="72">
        <f>+SUM(H94:L94)</f>
        <v>100377100</v>
      </c>
      <c r="N94" s="142">
        <f t="shared" si="38"/>
        <v>0</v>
      </c>
    </row>
    <row r="95" spans="1:14" x14ac:dyDescent="0.3">
      <c r="A95" s="204" t="s">
        <v>1161</v>
      </c>
      <c r="B95" s="205" t="s">
        <v>1162</v>
      </c>
      <c r="C95" s="206">
        <v>100000000</v>
      </c>
      <c r="D95" s="206">
        <v>113201000</v>
      </c>
      <c r="E95" s="206">
        <v>130000000</v>
      </c>
      <c r="F95" s="124"/>
      <c r="H95" s="72"/>
      <c r="I95" s="161">
        <f>+E95</f>
        <v>130000000</v>
      </c>
      <c r="J95" s="72"/>
      <c r="K95" s="72"/>
      <c r="L95" s="72"/>
      <c r="M95" s="72">
        <f>+SUM(H95:L95)</f>
        <v>130000000</v>
      </c>
      <c r="N95" s="142">
        <f t="shared" si="38"/>
        <v>0</v>
      </c>
    </row>
    <row r="96" spans="1:14" x14ac:dyDescent="0.3">
      <c r="A96" s="199" t="s">
        <v>993</v>
      </c>
      <c r="B96" s="203" t="s">
        <v>1048</v>
      </c>
      <c r="C96" s="209">
        <v>4000000</v>
      </c>
      <c r="D96" s="209">
        <v>1191802</v>
      </c>
      <c r="E96" s="209">
        <f>+'Resumen PAA'!C26</f>
        <v>11828000</v>
      </c>
      <c r="F96" s="124"/>
      <c r="H96" s="83"/>
      <c r="I96" s="172">
        <f>+E96</f>
        <v>11828000</v>
      </c>
      <c r="J96" s="83"/>
      <c r="K96" s="83"/>
      <c r="L96" s="83"/>
      <c r="M96" s="71">
        <f>+SUM(H96:L96)</f>
        <v>11828000</v>
      </c>
      <c r="N96" s="142">
        <f t="shared" si="38"/>
        <v>0</v>
      </c>
    </row>
    <row r="97" spans="1:14" x14ac:dyDescent="0.3">
      <c r="A97" s="199" t="s">
        <v>1049</v>
      </c>
      <c r="B97" s="203" t="s">
        <v>1050</v>
      </c>
      <c r="C97" s="223">
        <f>+C98</f>
        <v>20000000</v>
      </c>
      <c r="D97" s="223">
        <f>+D98</f>
        <v>14320682</v>
      </c>
      <c r="E97" s="223" t="e">
        <f>+E98</f>
        <v>#REF!</v>
      </c>
      <c r="F97" s="128"/>
      <c r="H97" s="82">
        <f t="shared" ref="H97:M97" si="46">+H98</f>
        <v>0</v>
      </c>
      <c r="I97" s="171" t="e">
        <f t="shared" si="46"/>
        <v>#REF!</v>
      </c>
      <c r="J97" s="82">
        <f t="shared" si="46"/>
        <v>0</v>
      </c>
      <c r="K97" s="82">
        <f t="shared" si="46"/>
        <v>0</v>
      </c>
      <c r="L97" s="82">
        <f t="shared" si="46"/>
        <v>0</v>
      </c>
      <c r="M97" s="82" t="e">
        <f t="shared" si="46"/>
        <v>#REF!</v>
      </c>
      <c r="N97" s="142" t="e">
        <f t="shared" si="38"/>
        <v>#REF!</v>
      </c>
    </row>
    <row r="98" spans="1:14" x14ac:dyDescent="0.3">
      <c r="A98" s="204" t="s">
        <v>1163</v>
      </c>
      <c r="B98" s="205" t="s">
        <v>1164</v>
      </c>
      <c r="C98" s="206">
        <v>20000000</v>
      </c>
      <c r="D98" s="206">
        <v>14320682</v>
      </c>
      <c r="E98" s="206" t="e">
        <f>+'Resumen PAA'!#REF!</f>
        <v>#REF!</v>
      </c>
      <c r="F98" s="128"/>
      <c r="H98" s="72"/>
      <c r="I98" s="161" t="e">
        <f>+E98</f>
        <v>#REF!</v>
      </c>
      <c r="J98" s="72"/>
      <c r="K98" s="72"/>
      <c r="L98" s="72"/>
      <c r="M98" s="72" t="e">
        <f>+SUM(H98:L98)</f>
        <v>#REF!</v>
      </c>
      <c r="N98" s="142" t="e">
        <f t="shared" si="38"/>
        <v>#REF!</v>
      </c>
    </row>
    <row r="99" spans="1:14" x14ac:dyDescent="0.3">
      <c r="A99" s="199" t="s">
        <v>1165</v>
      </c>
      <c r="B99" s="200" t="s">
        <v>1166</v>
      </c>
      <c r="C99" s="217">
        <f>+C100</f>
        <v>1100000000</v>
      </c>
      <c r="D99" s="217">
        <f>+D100</f>
        <v>3714253935</v>
      </c>
      <c r="E99" s="217">
        <f>+E100</f>
        <v>3466389384</v>
      </c>
      <c r="F99" s="128"/>
      <c r="H99" s="80">
        <f t="shared" ref="H99:M99" si="47">+H100</f>
        <v>0</v>
      </c>
      <c r="I99" s="169">
        <f t="shared" si="47"/>
        <v>0</v>
      </c>
      <c r="J99" s="80">
        <f t="shared" si="47"/>
        <v>827626855</v>
      </c>
      <c r="K99" s="80">
        <f t="shared" si="47"/>
        <v>0</v>
      </c>
      <c r="L99" s="80">
        <f t="shared" si="47"/>
        <v>2638762529</v>
      </c>
      <c r="M99" s="80">
        <f t="shared" si="47"/>
        <v>3466389384</v>
      </c>
      <c r="N99" s="142">
        <f t="shared" si="38"/>
        <v>0</v>
      </c>
    </row>
    <row r="100" spans="1:14" x14ac:dyDescent="0.3">
      <c r="A100" s="199" t="s">
        <v>1051</v>
      </c>
      <c r="B100" s="203" t="s">
        <v>1019</v>
      </c>
      <c r="C100" s="217">
        <f>+C101+C111</f>
        <v>1100000000</v>
      </c>
      <c r="D100" s="217">
        <f>+D101+D111</f>
        <v>3714253935</v>
      </c>
      <c r="E100" s="217">
        <f>+E101+E111</f>
        <v>3466389384</v>
      </c>
      <c r="F100" s="129"/>
      <c r="H100" s="80">
        <f t="shared" ref="H100:M100" si="48">+H101+H111</f>
        <v>0</v>
      </c>
      <c r="I100" s="169">
        <f t="shared" si="48"/>
        <v>0</v>
      </c>
      <c r="J100" s="80">
        <f t="shared" si="48"/>
        <v>827626855</v>
      </c>
      <c r="K100" s="80">
        <f t="shared" si="48"/>
        <v>0</v>
      </c>
      <c r="L100" s="80">
        <f t="shared" si="48"/>
        <v>2638762529</v>
      </c>
      <c r="M100" s="80">
        <f t="shared" si="48"/>
        <v>3466389384</v>
      </c>
      <c r="N100" s="142">
        <f t="shared" si="38"/>
        <v>0</v>
      </c>
    </row>
    <row r="101" spans="1:14" ht="30" x14ac:dyDescent="0.3">
      <c r="A101" s="199" t="s">
        <v>1167</v>
      </c>
      <c r="B101" s="203" t="s">
        <v>1138</v>
      </c>
      <c r="C101" s="224">
        <f>+C102</f>
        <v>340000000</v>
      </c>
      <c r="D101" s="224">
        <f>+D102</f>
        <v>460000000</v>
      </c>
      <c r="E101" s="209">
        <f>+E102</f>
        <v>0</v>
      </c>
      <c r="F101" s="130"/>
      <c r="H101" s="84">
        <f t="shared" ref="H101:M101" si="49">+H102</f>
        <v>0</v>
      </c>
      <c r="I101" s="164">
        <f t="shared" si="49"/>
        <v>0</v>
      </c>
      <c r="J101" s="84">
        <f t="shared" si="49"/>
        <v>0</v>
      </c>
      <c r="K101" s="84">
        <f t="shared" si="49"/>
        <v>0</v>
      </c>
      <c r="L101" s="84">
        <f t="shared" si="49"/>
        <v>0</v>
      </c>
      <c r="M101" s="84">
        <f t="shared" si="49"/>
        <v>0</v>
      </c>
      <c r="N101" s="142">
        <f t="shared" si="38"/>
        <v>0</v>
      </c>
    </row>
    <row r="102" spans="1:14" x14ac:dyDescent="0.3">
      <c r="A102" s="199" t="s">
        <v>1168</v>
      </c>
      <c r="B102" s="203" t="s">
        <v>1140</v>
      </c>
      <c r="C102" s="224">
        <f>+C103+C106</f>
        <v>340000000</v>
      </c>
      <c r="D102" s="224">
        <f>+D103+D106</f>
        <v>460000000</v>
      </c>
      <c r="E102" s="209">
        <f>+E103+E106</f>
        <v>0</v>
      </c>
      <c r="F102" s="118"/>
      <c r="H102" s="84">
        <f t="shared" ref="H102:M102" si="50">+H103+H106</f>
        <v>0</v>
      </c>
      <c r="I102" s="164">
        <f t="shared" si="50"/>
        <v>0</v>
      </c>
      <c r="J102" s="84">
        <f t="shared" si="50"/>
        <v>0</v>
      </c>
      <c r="K102" s="84">
        <f t="shared" si="50"/>
        <v>0</v>
      </c>
      <c r="L102" s="84">
        <f t="shared" si="50"/>
        <v>0</v>
      </c>
      <c r="M102" s="84">
        <f t="shared" si="50"/>
        <v>0</v>
      </c>
      <c r="N102" s="142">
        <f t="shared" si="38"/>
        <v>0</v>
      </c>
    </row>
    <row r="103" spans="1:14" ht="30" x14ac:dyDescent="0.3">
      <c r="A103" s="199" t="s">
        <v>1169</v>
      </c>
      <c r="B103" s="203" t="s">
        <v>1170</v>
      </c>
      <c r="C103" s="224">
        <f t="shared" ref="C103:E104" si="51">+C104</f>
        <v>150000000</v>
      </c>
      <c r="D103" s="224">
        <f t="shared" si="51"/>
        <v>150000000</v>
      </c>
      <c r="E103" s="209">
        <f t="shared" si="51"/>
        <v>0</v>
      </c>
      <c r="F103" s="123"/>
      <c r="H103" s="84">
        <f t="shared" ref="H103:M104" si="52">+H104</f>
        <v>0</v>
      </c>
      <c r="I103" s="164">
        <f t="shared" si="52"/>
        <v>0</v>
      </c>
      <c r="J103" s="84">
        <f t="shared" si="52"/>
        <v>0</v>
      </c>
      <c r="K103" s="84">
        <f t="shared" si="52"/>
        <v>0</v>
      </c>
      <c r="L103" s="84">
        <f t="shared" si="52"/>
        <v>0</v>
      </c>
      <c r="M103" s="84">
        <f t="shared" si="52"/>
        <v>0</v>
      </c>
      <c r="N103" s="142">
        <f t="shared" si="38"/>
        <v>0</v>
      </c>
    </row>
    <row r="104" spans="1:14" x14ac:dyDescent="0.3">
      <c r="A104" s="199" t="s">
        <v>1052</v>
      </c>
      <c r="B104" s="210" t="s">
        <v>1053</v>
      </c>
      <c r="C104" s="225">
        <f t="shared" si="51"/>
        <v>150000000</v>
      </c>
      <c r="D104" s="225">
        <f t="shared" si="51"/>
        <v>150000000</v>
      </c>
      <c r="E104" s="225">
        <f t="shared" si="51"/>
        <v>0</v>
      </c>
      <c r="F104" s="119"/>
      <c r="H104" s="85">
        <f t="shared" si="52"/>
        <v>0</v>
      </c>
      <c r="I104" s="173">
        <f t="shared" si="52"/>
        <v>0</v>
      </c>
      <c r="J104" s="85">
        <f t="shared" si="52"/>
        <v>0</v>
      </c>
      <c r="K104" s="85">
        <f t="shared" si="52"/>
        <v>0</v>
      </c>
      <c r="L104" s="85">
        <f t="shared" si="52"/>
        <v>0</v>
      </c>
      <c r="M104" s="85">
        <f t="shared" si="52"/>
        <v>0</v>
      </c>
      <c r="N104" s="142">
        <f t="shared" si="38"/>
        <v>0</v>
      </c>
    </row>
    <row r="105" spans="1:14" x14ac:dyDescent="0.3">
      <c r="A105" s="204" t="s">
        <v>1054</v>
      </c>
      <c r="B105" s="205" t="s">
        <v>1055</v>
      </c>
      <c r="C105" s="206">
        <v>150000000</v>
      </c>
      <c r="D105" s="206">
        <v>150000000</v>
      </c>
      <c r="E105" s="206"/>
      <c r="F105" s="119"/>
      <c r="H105" s="86"/>
      <c r="I105" s="174"/>
      <c r="J105" s="86"/>
      <c r="K105" s="86"/>
      <c r="L105" s="86"/>
      <c r="M105" s="72">
        <f>+SUM(H105:L105)</f>
        <v>0</v>
      </c>
      <c r="N105" s="142">
        <f t="shared" si="38"/>
        <v>0</v>
      </c>
    </row>
    <row r="106" spans="1:14" x14ac:dyDescent="0.3">
      <c r="A106" s="199" t="s">
        <v>1171</v>
      </c>
      <c r="B106" s="199" t="s">
        <v>1145</v>
      </c>
      <c r="C106" s="201">
        <f t="shared" ref="C106:E109" si="53">+C107</f>
        <v>190000000</v>
      </c>
      <c r="D106" s="201">
        <f t="shared" si="53"/>
        <v>310000000</v>
      </c>
      <c r="E106" s="201">
        <f t="shared" si="53"/>
        <v>0</v>
      </c>
      <c r="F106" s="119"/>
      <c r="H106" s="71">
        <f t="shared" ref="H106:M109" si="54">+H107</f>
        <v>0</v>
      </c>
      <c r="I106" s="160">
        <f t="shared" si="54"/>
        <v>0</v>
      </c>
      <c r="J106" s="71">
        <f t="shared" si="54"/>
        <v>0</v>
      </c>
      <c r="K106" s="71">
        <f t="shared" si="54"/>
        <v>0</v>
      </c>
      <c r="L106" s="71">
        <f t="shared" si="54"/>
        <v>0</v>
      </c>
      <c r="M106" s="71">
        <f t="shared" si="54"/>
        <v>0</v>
      </c>
      <c r="N106" s="142">
        <f t="shared" si="38"/>
        <v>0</v>
      </c>
    </row>
    <row r="107" spans="1:14" x14ac:dyDescent="0.3">
      <c r="A107" s="199" t="s">
        <v>1172</v>
      </c>
      <c r="B107" s="214" t="s">
        <v>1024</v>
      </c>
      <c r="C107" s="215">
        <f t="shared" si="53"/>
        <v>190000000</v>
      </c>
      <c r="D107" s="215">
        <f t="shared" si="53"/>
        <v>310000000</v>
      </c>
      <c r="E107" s="215">
        <f t="shared" si="53"/>
        <v>0</v>
      </c>
      <c r="F107" s="131"/>
      <c r="H107" s="79">
        <f t="shared" si="54"/>
        <v>0</v>
      </c>
      <c r="I107" s="168">
        <f t="shared" si="54"/>
        <v>0</v>
      </c>
      <c r="J107" s="79">
        <f t="shared" si="54"/>
        <v>0</v>
      </c>
      <c r="K107" s="79">
        <f t="shared" si="54"/>
        <v>0</v>
      </c>
      <c r="L107" s="79">
        <f t="shared" si="54"/>
        <v>0</v>
      </c>
      <c r="M107" s="79">
        <f t="shared" si="54"/>
        <v>0</v>
      </c>
      <c r="N107" s="142">
        <f t="shared" si="38"/>
        <v>0</v>
      </c>
    </row>
    <row r="108" spans="1:14" ht="30" x14ac:dyDescent="0.3">
      <c r="A108" s="204" t="s">
        <v>1173</v>
      </c>
      <c r="B108" s="205" t="s">
        <v>1147</v>
      </c>
      <c r="C108" s="206">
        <f t="shared" si="53"/>
        <v>190000000</v>
      </c>
      <c r="D108" s="206">
        <f t="shared" si="53"/>
        <v>310000000</v>
      </c>
      <c r="E108" s="206">
        <f t="shared" si="53"/>
        <v>0</v>
      </c>
      <c r="F108" s="131"/>
      <c r="H108" s="72">
        <f t="shared" si="54"/>
        <v>0</v>
      </c>
      <c r="I108" s="161">
        <f t="shared" si="54"/>
        <v>0</v>
      </c>
      <c r="J108" s="72">
        <f t="shared" si="54"/>
        <v>0</v>
      </c>
      <c r="K108" s="72">
        <f t="shared" si="54"/>
        <v>0</v>
      </c>
      <c r="L108" s="72">
        <f t="shared" si="54"/>
        <v>0</v>
      </c>
      <c r="M108" s="72">
        <f t="shared" si="54"/>
        <v>0</v>
      </c>
      <c r="N108" s="142">
        <f t="shared" si="38"/>
        <v>0</v>
      </c>
    </row>
    <row r="109" spans="1:14" x14ac:dyDescent="0.3">
      <c r="A109" s="204" t="s">
        <v>1174</v>
      </c>
      <c r="B109" s="216" t="s">
        <v>1149</v>
      </c>
      <c r="C109" s="206">
        <f t="shared" si="53"/>
        <v>190000000</v>
      </c>
      <c r="D109" s="206">
        <f t="shared" si="53"/>
        <v>310000000</v>
      </c>
      <c r="E109" s="206">
        <f t="shared" si="53"/>
        <v>0</v>
      </c>
      <c r="F109" s="132"/>
      <c r="H109" s="72">
        <f t="shared" si="54"/>
        <v>0</v>
      </c>
      <c r="I109" s="161">
        <f t="shared" si="54"/>
        <v>0</v>
      </c>
      <c r="J109" s="72">
        <f t="shared" si="54"/>
        <v>0</v>
      </c>
      <c r="K109" s="72">
        <f t="shared" si="54"/>
        <v>0</v>
      </c>
      <c r="L109" s="72">
        <f t="shared" si="54"/>
        <v>0</v>
      </c>
      <c r="M109" s="72">
        <f t="shared" si="54"/>
        <v>0</v>
      </c>
      <c r="N109" s="142">
        <f t="shared" si="38"/>
        <v>0</v>
      </c>
    </row>
    <row r="110" spans="1:14" x14ac:dyDescent="0.3">
      <c r="A110" s="204" t="s">
        <v>1056</v>
      </c>
      <c r="B110" s="204" t="s">
        <v>1026</v>
      </c>
      <c r="C110" s="206">
        <v>190000000</v>
      </c>
      <c r="D110" s="206">
        <v>310000000</v>
      </c>
      <c r="E110" s="206"/>
      <c r="F110" s="132"/>
      <c r="H110" s="72"/>
      <c r="I110" s="161"/>
      <c r="J110" s="72"/>
      <c r="K110" s="72"/>
      <c r="L110" s="72"/>
      <c r="M110" s="72">
        <f>+SUM(H110:L110)</f>
        <v>0</v>
      </c>
      <c r="N110" s="142">
        <f t="shared" si="38"/>
        <v>0</v>
      </c>
    </row>
    <row r="111" spans="1:14" ht="30" x14ac:dyDescent="0.3">
      <c r="A111" s="199" t="s">
        <v>1175</v>
      </c>
      <c r="B111" s="218" t="s">
        <v>1151</v>
      </c>
      <c r="C111" s="226">
        <f>+C115+C112</f>
        <v>760000000</v>
      </c>
      <c r="D111" s="226">
        <f>+D115+D112</f>
        <v>3254253935</v>
      </c>
      <c r="E111" s="217">
        <f>+E115+E112</f>
        <v>3466389384</v>
      </c>
      <c r="F111" s="131"/>
      <c r="H111" s="87">
        <f t="shared" ref="H111:M111" si="55">+H115+H112</f>
        <v>0</v>
      </c>
      <c r="I111" s="169">
        <f t="shared" si="55"/>
        <v>0</v>
      </c>
      <c r="J111" s="87">
        <f t="shared" si="55"/>
        <v>827626855</v>
      </c>
      <c r="K111" s="87">
        <f t="shared" si="55"/>
        <v>0</v>
      </c>
      <c r="L111" s="87">
        <f t="shared" si="55"/>
        <v>2638762529</v>
      </c>
      <c r="M111" s="87">
        <f t="shared" si="55"/>
        <v>3466389384</v>
      </c>
      <c r="N111" s="142">
        <f t="shared" si="38"/>
        <v>0</v>
      </c>
    </row>
    <row r="112" spans="1:14" x14ac:dyDescent="0.3">
      <c r="A112" s="199" t="s">
        <v>1057</v>
      </c>
      <c r="B112" s="210" t="s">
        <v>1028</v>
      </c>
      <c r="C112" s="226">
        <f>+SUM(C113:C114)</f>
        <v>160000000</v>
      </c>
      <c r="D112" s="226">
        <f>+SUM(D113:D114)</f>
        <v>1940000000</v>
      </c>
      <c r="E112" s="217">
        <f>+SUM(E113:E114)</f>
        <v>310000000</v>
      </c>
      <c r="F112" s="133"/>
      <c r="H112" s="87">
        <f t="shared" ref="H112:M112" si="56">+SUM(H113:H114)</f>
        <v>0</v>
      </c>
      <c r="I112" s="169">
        <f t="shared" si="56"/>
        <v>0</v>
      </c>
      <c r="J112" s="87">
        <f t="shared" si="56"/>
        <v>0</v>
      </c>
      <c r="K112" s="87">
        <f t="shared" si="56"/>
        <v>0</v>
      </c>
      <c r="L112" s="87">
        <f t="shared" si="56"/>
        <v>310000000</v>
      </c>
      <c r="M112" s="87">
        <f t="shared" si="56"/>
        <v>310000000</v>
      </c>
      <c r="N112" s="142">
        <f t="shared" si="38"/>
        <v>0</v>
      </c>
    </row>
    <row r="113" spans="1:14" ht="45" x14ac:dyDescent="0.3">
      <c r="A113" s="204" t="s">
        <v>1058</v>
      </c>
      <c r="B113" s="205" t="s">
        <v>1176</v>
      </c>
      <c r="C113" s="227">
        <v>80000000</v>
      </c>
      <c r="D113" s="227">
        <v>80000000</v>
      </c>
      <c r="E113" s="230">
        <f>+'Resumen PAA'!C34</f>
        <v>310000000</v>
      </c>
      <c r="F113" s="133"/>
      <c r="H113" s="88"/>
      <c r="I113" s="175"/>
      <c r="J113" s="88"/>
      <c r="K113" s="88"/>
      <c r="L113" s="88">
        <f>+E113</f>
        <v>310000000</v>
      </c>
      <c r="M113" s="72">
        <f>+SUM(H113:L113)</f>
        <v>310000000</v>
      </c>
      <c r="N113" s="142">
        <f t="shared" si="38"/>
        <v>0</v>
      </c>
    </row>
    <row r="114" spans="1:14" ht="30" x14ac:dyDescent="0.3">
      <c r="A114" s="204" t="s">
        <v>1059</v>
      </c>
      <c r="B114" s="39" t="s">
        <v>1031</v>
      </c>
      <c r="C114" s="227">
        <v>80000000</v>
      </c>
      <c r="D114" s="227">
        <v>1860000000</v>
      </c>
      <c r="E114" s="230"/>
      <c r="F114" s="133"/>
      <c r="H114" s="88"/>
      <c r="I114" s="175"/>
      <c r="J114" s="88"/>
      <c r="K114" s="88"/>
      <c r="L114" s="88"/>
      <c r="M114" s="72">
        <f>+SUM(H114:L114)</f>
        <v>0</v>
      </c>
      <c r="N114" s="142">
        <f t="shared" si="38"/>
        <v>0</v>
      </c>
    </row>
    <row r="115" spans="1:14" x14ac:dyDescent="0.3">
      <c r="A115" s="199" t="s">
        <v>1177</v>
      </c>
      <c r="B115" s="218" t="s">
        <v>1033</v>
      </c>
      <c r="C115" s="226">
        <f>+SUM(C116:C118)</f>
        <v>600000000</v>
      </c>
      <c r="D115" s="226">
        <f>+SUM(D116:D118)</f>
        <v>1314253935</v>
      </c>
      <c r="E115" s="217">
        <f>+SUM(E116:E118)</f>
        <v>3156389384</v>
      </c>
      <c r="H115" s="87">
        <f t="shared" ref="H115:M115" si="57">+SUM(H116:H118)</f>
        <v>0</v>
      </c>
      <c r="I115" s="169">
        <f t="shared" si="57"/>
        <v>0</v>
      </c>
      <c r="J115" s="87">
        <f t="shared" si="57"/>
        <v>827626855</v>
      </c>
      <c r="K115" s="87">
        <f t="shared" si="57"/>
        <v>0</v>
      </c>
      <c r="L115" s="87">
        <f t="shared" si="57"/>
        <v>2328762529</v>
      </c>
      <c r="M115" s="87">
        <f t="shared" si="57"/>
        <v>3156389384</v>
      </c>
      <c r="N115" s="142">
        <f t="shared" si="38"/>
        <v>0</v>
      </c>
    </row>
    <row r="116" spans="1:14" x14ac:dyDescent="0.3">
      <c r="A116" s="204" t="s">
        <v>1060</v>
      </c>
      <c r="B116" s="219" t="s">
        <v>1034</v>
      </c>
      <c r="C116" s="228">
        <v>600000000</v>
      </c>
      <c r="D116" s="228">
        <v>600000000</v>
      </c>
      <c r="E116" s="206">
        <f>+'Resumen PAA'!C37</f>
        <v>2328762529</v>
      </c>
      <c r="H116" s="89"/>
      <c r="I116" s="161"/>
      <c r="J116" s="89"/>
      <c r="K116" s="89"/>
      <c r="L116" s="89">
        <f>+E116</f>
        <v>2328762529</v>
      </c>
      <c r="M116" s="72">
        <f>+SUM(H116:L116)</f>
        <v>2328762529</v>
      </c>
      <c r="N116" s="142">
        <f t="shared" si="38"/>
        <v>0</v>
      </c>
    </row>
    <row r="117" spans="1:14" ht="30" x14ac:dyDescent="0.3">
      <c r="A117" s="204" t="s">
        <v>1061</v>
      </c>
      <c r="B117" s="219" t="s">
        <v>881</v>
      </c>
      <c r="C117" s="228"/>
      <c r="D117" s="228">
        <v>564253935</v>
      </c>
      <c r="E117" s="206">
        <f>+'Resumen PAA'!C39</f>
        <v>677626855</v>
      </c>
      <c r="H117" s="89"/>
      <c r="I117" s="161"/>
      <c r="J117" s="89">
        <f>+E117</f>
        <v>677626855</v>
      </c>
      <c r="K117" s="89"/>
      <c r="L117" s="89"/>
      <c r="M117" s="72">
        <f>+SUM(H117:L117)</f>
        <v>677626855</v>
      </c>
      <c r="N117" s="142">
        <f t="shared" si="38"/>
        <v>0</v>
      </c>
    </row>
    <row r="118" spans="1:14" ht="30" x14ac:dyDescent="0.3">
      <c r="A118" s="204" t="s">
        <v>1062</v>
      </c>
      <c r="B118" s="219" t="s">
        <v>1035</v>
      </c>
      <c r="C118" s="228"/>
      <c r="D118" s="228">
        <v>150000000</v>
      </c>
      <c r="E118" s="206">
        <f>+'Resumen PAA'!C40</f>
        <v>150000000</v>
      </c>
      <c r="H118" s="89"/>
      <c r="I118" s="161"/>
      <c r="J118" s="89">
        <f>+E118</f>
        <v>150000000</v>
      </c>
      <c r="K118" s="89"/>
      <c r="L118" s="89"/>
      <c r="M118" s="72">
        <f>+SUM(H118:L118)</f>
        <v>150000000</v>
      </c>
      <c r="N118" s="142">
        <f t="shared" si="38"/>
        <v>0</v>
      </c>
    </row>
  </sheetData>
  <pageMargins left="0.7" right="0.7" top="0.75" bottom="0.75" header="0.3" footer="0.3"/>
  <pageSetup scale="36" fitToHeight="0" orientation="portrait" r:id="rId1"/>
  <ignoredErrors>
    <ignoredError sqref="D33" formulaRange="1"/>
    <ignoredError sqref="D100:D102 E86"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topLeftCell="A13" zoomScale="80" zoomScaleNormal="80" workbookViewId="0">
      <selection activeCell="I3" sqref="I3:I10"/>
    </sheetView>
  </sheetViews>
  <sheetFormatPr baseColWidth="10" defaultRowHeight="16.5" x14ac:dyDescent="0.3"/>
  <cols>
    <col min="1" max="1" width="25.85546875" style="107" bestFit="1" customWidth="1"/>
    <col min="2" max="2" width="63" style="107" customWidth="1"/>
    <col min="3" max="4" width="20.85546875" style="107" customWidth="1"/>
    <col min="5" max="5" width="29.5703125" style="107" customWidth="1"/>
    <col min="6" max="6" width="10.42578125" style="107" customWidth="1"/>
    <col min="7" max="7" width="17.28515625" style="107" bestFit="1" customWidth="1"/>
    <col min="8" max="8" width="27.85546875" style="107" customWidth="1"/>
    <col min="9" max="9" width="19.85546875" style="107" bestFit="1" customWidth="1"/>
    <col min="10" max="10" width="5.28515625" style="107" customWidth="1"/>
    <col min="11" max="11" width="11.42578125" style="107"/>
    <col min="12" max="13" width="23.42578125" style="107" bestFit="1" customWidth="1"/>
    <col min="14" max="14" width="30" style="107" customWidth="1"/>
    <col min="15" max="16384" width="11.42578125" style="107"/>
  </cols>
  <sheetData>
    <row r="1" spans="1:13" ht="17.25" thickBot="1" x14ac:dyDescent="0.35">
      <c r="A1" s="158" t="s">
        <v>1284</v>
      </c>
      <c r="B1" s="137" t="s">
        <v>1285</v>
      </c>
    </row>
    <row r="2" spans="1:13" ht="17.25" thickBot="1" x14ac:dyDescent="0.35">
      <c r="A2" s="157" t="s">
        <v>1048</v>
      </c>
      <c r="B2" s="117">
        <v>5900037960</v>
      </c>
      <c r="G2" s="231" t="s">
        <v>1063</v>
      </c>
      <c r="H2" s="232" t="s">
        <v>1010</v>
      </c>
      <c r="I2" s="232" t="s">
        <v>1375</v>
      </c>
      <c r="K2" s="233" t="s">
        <v>1063</v>
      </c>
      <c r="L2" s="234" t="s">
        <v>1284</v>
      </c>
      <c r="M2" s="234" t="s">
        <v>1375</v>
      </c>
    </row>
    <row r="3" spans="1:13" x14ac:dyDescent="0.3">
      <c r="A3" s="157" t="s">
        <v>1288</v>
      </c>
      <c r="B3" s="197">
        <v>739577560</v>
      </c>
      <c r="G3" s="235">
        <v>2</v>
      </c>
      <c r="H3" s="236" t="s">
        <v>1179</v>
      </c>
      <c r="I3" s="237" t="e">
        <f>+I4+I9</f>
        <v>#REF!</v>
      </c>
      <c r="K3" s="238">
        <v>1</v>
      </c>
      <c r="L3" s="239" t="s">
        <v>1322</v>
      </c>
      <c r="M3" s="240">
        <f>+M4+M6</f>
        <v>16467283739</v>
      </c>
    </row>
    <row r="4" spans="1:13" x14ac:dyDescent="0.3">
      <c r="A4" s="157" t="s">
        <v>1038</v>
      </c>
      <c r="B4" s="197">
        <v>9397668219</v>
      </c>
      <c r="G4" s="238" t="s">
        <v>1064</v>
      </c>
      <c r="H4" s="241" t="s">
        <v>1065</v>
      </c>
      <c r="I4" s="240" t="e">
        <f>+SUM(I5:I8)</f>
        <v>#REF!</v>
      </c>
      <c r="K4" s="238" t="s">
        <v>1323</v>
      </c>
      <c r="L4" s="239" t="s">
        <v>1324</v>
      </c>
      <c r="M4" s="240">
        <f>+M5</f>
        <v>16037283739</v>
      </c>
    </row>
    <row r="5" spans="1:13" x14ac:dyDescent="0.3">
      <c r="A5" s="157" t="s">
        <v>1291</v>
      </c>
      <c r="B5" s="197">
        <v>430000000</v>
      </c>
      <c r="G5" s="242" t="s">
        <v>1016</v>
      </c>
      <c r="H5" s="243" t="s">
        <v>1017</v>
      </c>
      <c r="I5" s="244">
        <f>+'Ppto Gastos'!E12</f>
        <v>10489493536</v>
      </c>
      <c r="K5" s="242" t="s">
        <v>1325</v>
      </c>
      <c r="L5" s="245" t="s">
        <v>1326</v>
      </c>
      <c r="M5" s="244">
        <f>+E12</f>
        <v>16037283739</v>
      </c>
    </row>
    <row r="6" spans="1:13" ht="33" x14ac:dyDescent="0.3">
      <c r="A6" s="157" t="s">
        <v>1292</v>
      </c>
      <c r="B6" s="117">
        <f>SUM(B2:B5)</f>
        <v>16467283739</v>
      </c>
      <c r="G6" s="242" t="s">
        <v>1018</v>
      </c>
      <c r="H6" s="243" t="s">
        <v>1019</v>
      </c>
      <c r="I6" s="244">
        <f>+'Ppto Gastos'!E58</f>
        <v>8044288485</v>
      </c>
      <c r="K6" s="238" t="s">
        <v>1363</v>
      </c>
      <c r="L6" s="239" t="s">
        <v>1364</v>
      </c>
      <c r="M6" s="240">
        <f>+M7</f>
        <v>430000000</v>
      </c>
    </row>
    <row r="7" spans="1:13" ht="17.25" thickBot="1" x14ac:dyDescent="0.35">
      <c r="G7" s="242" t="s">
        <v>1037</v>
      </c>
      <c r="H7" s="243" t="s">
        <v>1038</v>
      </c>
      <c r="I7" s="244">
        <f>+'Ppto Gastos'!E83</f>
        <v>70845925</v>
      </c>
      <c r="K7" s="246" t="s">
        <v>1290</v>
      </c>
      <c r="L7" s="247" t="s">
        <v>1369</v>
      </c>
      <c r="M7" s="248">
        <f>+E37</f>
        <v>430000000</v>
      </c>
    </row>
    <row r="8" spans="1:13" ht="66" x14ac:dyDescent="0.3">
      <c r="G8" s="242" t="s">
        <v>995</v>
      </c>
      <c r="H8" s="243" t="s">
        <v>1045</v>
      </c>
      <c r="I8" s="244" t="e">
        <f>+'Ppto Gastos'!E92</f>
        <v>#REF!</v>
      </c>
    </row>
    <row r="9" spans="1:13" x14ac:dyDescent="0.3">
      <c r="A9" s="194" t="s">
        <v>1320</v>
      </c>
      <c r="B9" s="195" t="s">
        <v>1321</v>
      </c>
      <c r="C9" s="69" t="s">
        <v>1294</v>
      </c>
      <c r="D9" s="69" t="s">
        <v>1293</v>
      </c>
      <c r="E9" s="180" t="s">
        <v>1181</v>
      </c>
      <c r="G9" s="238" t="s">
        <v>1165</v>
      </c>
      <c r="H9" s="241" t="s">
        <v>1166</v>
      </c>
      <c r="I9" s="249">
        <f>+I10</f>
        <v>3466389384</v>
      </c>
    </row>
    <row r="10" spans="1:13" ht="33.75" thickBot="1" x14ac:dyDescent="0.35">
      <c r="A10" s="181">
        <v>1</v>
      </c>
      <c r="B10" s="182" t="s">
        <v>1322</v>
      </c>
      <c r="C10" s="183">
        <f>+C11+C37</f>
        <v>14168538888</v>
      </c>
      <c r="D10" s="183">
        <f>+D11+D37</f>
        <v>24210976553</v>
      </c>
      <c r="E10" s="183">
        <f>+E11+E37</f>
        <v>16467283739</v>
      </c>
      <c r="F10" s="154"/>
      <c r="G10" s="246" t="s">
        <v>1051</v>
      </c>
      <c r="H10" s="250" t="s">
        <v>1019</v>
      </c>
      <c r="I10" s="251">
        <f>+'Ppto Gastos'!E100</f>
        <v>3466389384</v>
      </c>
    </row>
    <row r="11" spans="1:13" x14ac:dyDescent="0.3">
      <c r="A11" s="184" t="s">
        <v>1323</v>
      </c>
      <c r="B11" s="182" t="s">
        <v>1324</v>
      </c>
      <c r="C11" s="185">
        <f>+C12</f>
        <v>12538538888</v>
      </c>
      <c r="D11" s="185">
        <f>+D12</f>
        <v>18488673458</v>
      </c>
      <c r="E11" s="185">
        <f>+E12</f>
        <v>16037283739</v>
      </c>
    </row>
    <row r="12" spans="1:13" x14ac:dyDescent="0.3">
      <c r="A12" s="184" t="s">
        <v>1325</v>
      </c>
      <c r="B12" s="187" t="s">
        <v>1326</v>
      </c>
      <c r="C12" s="183">
        <f>+C13+C27+C33</f>
        <v>12538538888</v>
      </c>
      <c r="D12" s="183">
        <f>+D13+D27+D33</f>
        <v>18488673458</v>
      </c>
      <c r="E12" s="183">
        <f>+E13+E27+E33</f>
        <v>16037283739</v>
      </c>
    </row>
    <row r="13" spans="1:13" x14ac:dyDescent="0.3">
      <c r="A13" s="184" t="s">
        <v>1286</v>
      </c>
      <c r="B13" s="188" t="s">
        <v>1048</v>
      </c>
      <c r="C13" s="183">
        <f>+C14</f>
        <v>4235390810</v>
      </c>
      <c r="D13" s="183">
        <f>+D14</f>
        <v>4723424931</v>
      </c>
      <c r="E13" s="183">
        <f>+E14</f>
        <v>5900037960</v>
      </c>
      <c r="F13" s="154"/>
    </row>
    <row r="14" spans="1:13" x14ac:dyDescent="0.3">
      <c r="A14" s="184" t="s">
        <v>1327</v>
      </c>
      <c r="B14" s="182" t="s">
        <v>1328</v>
      </c>
      <c r="C14" s="185">
        <f>+C15+C26</f>
        <v>4235390810</v>
      </c>
      <c r="D14" s="185">
        <f>+D15+D26</f>
        <v>4723424931</v>
      </c>
      <c r="E14" s="185">
        <f>+E15+E26</f>
        <v>5900037960</v>
      </c>
    </row>
    <row r="15" spans="1:13" x14ac:dyDescent="0.3">
      <c r="A15" s="184" t="s">
        <v>1329</v>
      </c>
      <c r="B15" s="188" t="s">
        <v>1330</v>
      </c>
      <c r="C15" s="189">
        <f>+C16+C21</f>
        <v>3785390810</v>
      </c>
      <c r="D15" s="189">
        <f>+D16+D21</f>
        <v>4245575141</v>
      </c>
      <c r="E15" s="189">
        <f>+E16+E21</f>
        <v>5219458080</v>
      </c>
    </row>
    <row r="16" spans="1:13" x14ac:dyDescent="0.3">
      <c r="A16" s="184" t="s">
        <v>1331</v>
      </c>
      <c r="B16" s="182" t="s">
        <v>1332</v>
      </c>
      <c r="C16" s="189">
        <f>+SUM(C17:C20)</f>
        <v>3572618210</v>
      </c>
      <c r="D16" s="189">
        <f>+SUM(D17:D20)</f>
        <v>4032802541</v>
      </c>
      <c r="E16" s="189">
        <f>+SUM(E17:E20)</f>
        <v>4943049220</v>
      </c>
    </row>
    <row r="17" spans="1:7" x14ac:dyDescent="0.3">
      <c r="A17" s="190" t="s">
        <v>1333</v>
      </c>
      <c r="B17" s="191" t="s">
        <v>1334</v>
      </c>
      <c r="C17" s="192">
        <v>75687500</v>
      </c>
      <c r="D17" s="192">
        <v>75687500</v>
      </c>
      <c r="E17" s="192">
        <v>87610060</v>
      </c>
      <c r="F17" s="117"/>
    </row>
    <row r="18" spans="1:7" x14ac:dyDescent="0.3">
      <c r="A18" s="190" t="s">
        <v>1335</v>
      </c>
      <c r="B18" s="191" t="s">
        <v>1336</v>
      </c>
      <c r="C18" s="192">
        <v>96500000</v>
      </c>
      <c r="D18" s="192">
        <v>96500000</v>
      </c>
      <c r="E18" s="192">
        <v>102700000</v>
      </c>
      <c r="F18" s="117"/>
    </row>
    <row r="19" spans="1:7" x14ac:dyDescent="0.3">
      <c r="A19" s="190" t="s">
        <v>1337</v>
      </c>
      <c r="B19" s="191" t="s">
        <v>1338</v>
      </c>
      <c r="C19" s="192">
        <v>3217794710</v>
      </c>
      <c r="D19" s="192">
        <v>3677979041</v>
      </c>
      <c r="E19" s="192">
        <v>4502103160</v>
      </c>
      <c r="F19" s="117"/>
      <c r="G19" s="196"/>
    </row>
    <row r="20" spans="1:7" ht="33" x14ac:dyDescent="0.3">
      <c r="A20" s="190" t="s">
        <v>1339</v>
      </c>
      <c r="B20" s="191" t="s">
        <v>1340</v>
      </c>
      <c r="C20" s="192">
        <v>182636000</v>
      </c>
      <c r="D20" s="192">
        <v>182636000</v>
      </c>
      <c r="E20" s="192">
        <v>250636000</v>
      </c>
      <c r="F20" s="117"/>
    </row>
    <row r="21" spans="1:7" x14ac:dyDescent="0.3">
      <c r="A21" s="184" t="s">
        <v>1341</v>
      </c>
      <c r="B21" s="188" t="s">
        <v>1342</v>
      </c>
      <c r="C21" s="189">
        <f>+SUM(C22:C25)</f>
        <v>212772600</v>
      </c>
      <c r="D21" s="189">
        <f>+SUM(D22:D25)</f>
        <v>212772600</v>
      </c>
      <c r="E21" s="189">
        <f>+SUM(E22:E25)</f>
        <v>276408860</v>
      </c>
      <c r="F21" s="117"/>
    </row>
    <row r="22" spans="1:7" x14ac:dyDescent="0.3">
      <c r="A22" s="190" t="s">
        <v>1343</v>
      </c>
      <c r="B22" s="191" t="s">
        <v>1344</v>
      </c>
      <c r="C22" s="192">
        <v>4400100</v>
      </c>
      <c r="D22" s="192">
        <v>4400100</v>
      </c>
      <c r="E22" s="192">
        <v>5290000</v>
      </c>
      <c r="F22" s="117"/>
    </row>
    <row r="23" spans="1:7" x14ac:dyDescent="0.3">
      <c r="A23" s="190" t="s">
        <v>1345</v>
      </c>
      <c r="B23" s="191" t="s">
        <v>1336</v>
      </c>
      <c r="C23" s="192">
        <v>2000000</v>
      </c>
      <c r="D23" s="192">
        <v>2000000</v>
      </c>
      <c r="E23" s="192">
        <v>3500000</v>
      </c>
      <c r="F23" s="117"/>
    </row>
    <row r="24" spans="1:7" x14ac:dyDescent="0.3">
      <c r="A24" s="190" t="s">
        <v>1346</v>
      </c>
      <c r="B24" s="191" t="s">
        <v>1338</v>
      </c>
      <c r="C24" s="192">
        <v>203872500</v>
      </c>
      <c r="D24" s="192">
        <v>203872500</v>
      </c>
      <c r="E24" s="192">
        <v>255618860</v>
      </c>
      <c r="F24" s="117"/>
    </row>
    <row r="25" spans="1:7" ht="33" x14ac:dyDescent="0.3">
      <c r="A25" s="190" t="s">
        <v>1347</v>
      </c>
      <c r="B25" s="191" t="s">
        <v>1340</v>
      </c>
      <c r="C25" s="192">
        <v>2500000</v>
      </c>
      <c r="D25" s="192">
        <v>2500000</v>
      </c>
      <c r="E25" s="192">
        <v>12000000</v>
      </c>
      <c r="F25" s="117"/>
    </row>
    <row r="26" spans="1:7" x14ac:dyDescent="0.3">
      <c r="A26" s="184" t="s">
        <v>1348</v>
      </c>
      <c r="B26" s="188" t="s">
        <v>1349</v>
      </c>
      <c r="C26" s="185">
        <v>450000000</v>
      </c>
      <c r="D26" s="185">
        <v>477849790</v>
      </c>
      <c r="E26" s="185">
        <v>680579880</v>
      </c>
      <c r="G26" s="196"/>
    </row>
    <row r="27" spans="1:7" x14ac:dyDescent="0.3">
      <c r="A27" s="184" t="s">
        <v>1287</v>
      </c>
      <c r="B27" s="188" t="s">
        <v>1288</v>
      </c>
      <c r="C27" s="183">
        <f>+C28+C30</f>
        <v>531780000</v>
      </c>
      <c r="D27" s="183">
        <f>+D28+D30</f>
        <v>897480440</v>
      </c>
      <c r="E27" s="183">
        <f>+E28+E30</f>
        <v>739577560</v>
      </c>
    </row>
    <row r="28" spans="1:7" x14ac:dyDescent="0.3">
      <c r="A28" s="184" t="s">
        <v>1350</v>
      </c>
      <c r="B28" s="182" t="s">
        <v>1351</v>
      </c>
      <c r="C28" s="185">
        <f>+C29</f>
        <v>531780000</v>
      </c>
      <c r="D28" s="185">
        <f>+D29</f>
        <v>897480440</v>
      </c>
      <c r="E28" s="185">
        <f>+E29</f>
        <v>739577560</v>
      </c>
    </row>
    <row r="29" spans="1:7" x14ac:dyDescent="0.3">
      <c r="A29" s="190" t="s">
        <v>1352</v>
      </c>
      <c r="B29" s="193" t="s">
        <v>1035</v>
      </c>
      <c r="C29" s="192">
        <v>531780000</v>
      </c>
      <c r="D29" s="192">
        <v>897480440</v>
      </c>
      <c r="E29" s="192">
        <v>739577560</v>
      </c>
    </row>
    <row r="30" spans="1:7" x14ac:dyDescent="0.3">
      <c r="A30" s="184" t="s">
        <v>1353</v>
      </c>
      <c r="B30" s="182" t="s">
        <v>1354</v>
      </c>
      <c r="C30" s="186">
        <f>+C31+C32</f>
        <v>0</v>
      </c>
      <c r="D30" s="186">
        <f>+D31+D32</f>
        <v>0</v>
      </c>
      <c r="E30" s="186">
        <f>+E31+E32</f>
        <v>0</v>
      </c>
    </row>
    <row r="31" spans="1:7" ht="33" x14ac:dyDescent="0.3">
      <c r="A31" s="190" t="s">
        <v>1355</v>
      </c>
      <c r="B31" s="193" t="s">
        <v>890</v>
      </c>
      <c r="C31" s="192"/>
      <c r="D31" s="192"/>
      <c r="E31" s="192"/>
    </row>
    <row r="32" spans="1:7" x14ac:dyDescent="0.3">
      <c r="A32" s="190" t="s">
        <v>1356</v>
      </c>
      <c r="B32" s="193" t="s">
        <v>881</v>
      </c>
      <c r="C32" s="192"/>
      <c r="D32" s="192"/>
      <c r="E32" s="192"/>
    </row>
    <row r="33" spans="1:5" x14ac:dyDescent="0.3">
      <c r="A33" s="184" t="s">
        <v>1289</v>
      </c>
      <c r="B33" s="188" t="s">
        <v>1038</v>
      </c>
      <c r="C33" s="183">
        <f>+C34</f>
        <v>7771368078</v>
      </c>
      <c r="D33" s="183">
        <f>+D34</f>
        <v>12867768087</v>
      </c>
      <c r="E33" s="183">
        <f>+E34</f>
        <v>9397668219</v>
      </c>
    </row>
    <row r="34" spans="1:5" x14ac:dyDescent="0.3">
      <c r="A34" s="184" t="s">
        <v>1357</v>
      </c>
      <c r="B34" s="182" t="s">
        <v>1358</v>
      </c>
      <c r="C34" s="185">
        <f>+C35+C36</f>
        <v>7771368078</v>
      </c>
      <c r="D34" s="185">
        <f>+D35+D36</f>
        <v>12867768087</v>
      </c>
      <c r="E34" s="185">
        <f>+E35+E36</f>
        <v>9397668219</v>
      </c>
    </row>
    <row r="35" spans="1:5" x14ac:dyDescent="0.3">
      <c r="A35" s="190" t="s">
        <v>1359</v>
      </c>
      <c r="B35" s="193" t="s">
        <v>1360</v>
      </c>
      <c r="C35" s="192">
        <v>7771368078</v>
      </c>
      <c r="D35" s="192">
        <v>12867768087</v>
      </c>
      <c r="E35" s="192">
        <v>9397668219</v>
      </c>
    </row>
    <row r="36" spans="1:5" x14ac:dyDescent="0.3">
      <c r="A36" s="190" t="s">
        <v>1361</v>
      </c>
      <c r="B36" s="193" t="s">
        <v>1362</v>
      </c>
      <c r="C36" s="192"/>
      <c r="D36" s="192"/>
      <c r="E36" s="192"/>
    </row>
    <row r="37" spans="1:5" x14ac:dyDescent="0.3">
      <c r="A37" s="184" t="s">
        <v>1363</v>
      </c>
      <c r="B37" s="182" t="s">
        <v>1364</v>
      </c>
      <c r="C37" s="185">
        <f>+C38+C40+C43</f>
        <v>1630000000</v>
      </c>
      <c r="D37" s="185">
        <f>+D38+D40+D43</f>
        <v>5722303095</v>
      </c>
      <c r="E37" s="185">
        <f>+E38+E40+E43</f>
        <v>430000000</v>
      </c>
    </row>
    <row r="38" spans="1:5" x14ac:dyDescent="0.3">
      <c r="A38" s="184" t="s">
        <v>1365</v>
      </c>
      <c r="B38" s="187" t="s">
        <v>1366</v>
      </c>
      <c r="C38" s="183">
        <f>+C39</f>
        <v>0</v>
      </c>
      <c r="D38" s="183">
        <v>0</v>
      </c>
      <c r="E38" s="183">
        <f>+E39</f>
        <v>0</v>
      </c>
    </row>
    <row r="39" spans="1:5" x14ac:dyDescent="0.3">
      <c r="A39" s="190" t="s">
        <v>1367</v>
      </c>
      <c r="B39" s="193" t="s">
        <v>1368</v>
      </c>
      <c r="C39" s="192">
        <v>0</v>
      </c>
      <c r="D39" s="192">
        <v>0</v>
      </c>
      <c r="E39" s="192">
        <v>0</v>
      </c>
    </row>
    <row r="40" spans="1:5" x14ac:dyDescent="0.3">
      <c r="A40" s="184" t="s">
        <v>1290</v>
      </c>
      <c r="B40" s="187" t="s">
        <v>1369</v>
      </c>
      <c r="C40" s="183">
        <f>+C41+C42</f>
        <v>1630000000</v>
      </c>
      <c r="D40" s="183">
        <f>+D41+D42</f>
        <v>5722303095</v>
      </c>
      <c r="E40" s="183">
        <f>+E41+E42</f>
        <v>430000000</v>
      </c>
    </row>
    <row r="41" spans="1:5" x14ac:dyDescent="0.3">
      <c r="A41" s="190" t="s">
        <v>1370</v>
      </c>
      <c r="B41" s="193" t="s">
        <v>1371</v>
      </c>
      <c r="C41" s="192">
        <v>0</v>
      </c>
      <c r="D41" s="192">
        <v>0</v>
      </c>
      <c r="E41" s="192">
        <v>0</v>
      </c>
    </row>
    <row r="42" spans="1:5" x14ac:dyDescent="0.3">
      <c r="A42" s="190" t="s">
        <v>1372</v>
      </c>
      <c r="B42" s="193" t="s">
        <v>1373</v>
      </c>
      <c r="C42" s="192">
        <v>1630000000</v>
      </c>
      <c r="D42" s="192">
        <v>5722303095</v>
      </c>
      <c r="E42" s="192">
        <v>430000000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3"/>
  <sheetViews>
    <sheetView zoomScale="70" zoomScaleNormal="70" workbookViewId="0">
      <selection activeCell="R4" sqref="R4"/>
    </sheetView>
  </sheetViews>
  <sheetFormatPr baseColWidth="10" defaultRowHeight="15" x14ac:dyDescent="0.25"/>
  <cols>
    <col min="2" max="2" width="39.85546875" bestFit="1" customWidth="1"/>
    <col min="3" max="3" width="19.28515625" bestFit="1" customWidth="1"/>
    <col min="4" max="6" width="17.28515625" bestFit="1" customWidth="1"/>
  </cols>
  <sheetData>
    <row r="2" spans="2:6" ht="16.5" x14ac:dyDescent="0.3">
      <c r="B2" s="107"/>
      <c r="C2" s="107"/>
      <c r="D2" s="109">
        <v>0.12</v>
      </c>
      <c r="E2" s="110"/>
      <c r="F2" s="110"/>
    </row>
    <row r="3" spans="2:6" ht="16.5" x14ac:dyDescent="0.3">
      <c r="B3" s="107"/>
      <c r="C3" s="107" t="s">
        <v>1277</v>
      </c>
      <c r="D3" s="111"/>
      <c r="E3" s="110">
        <v>2024</v>
      </c>
      <c r="F3" s="110" t="s">
        <v>1278</v>
      </c>
    </row>
    <row r="4" spans="2:6" ht="16.5" x14ac:dyDescent="0.3">
      <c r="B4" s="112" t="s">
        <v>1071</v>
      </c>
      <c r="C4" s="112"/>
      <c r="D4" s="111"/>
      <c r="E4" s="110"/>
      <c r="F4" s="110"/>
    </row>
    <row r="5" spans="2:6" ht="16.5" x14ac:dyDescent="0.3">
      <c r="B5" s="113" t="s">
        <v>1073</v>
      </c>
      <c r="C5" s="111">
        <v>2071313628</v>
      </c>
      <c r="D5" s="111">
        <f>+C5*(1+$D$2)</f>
        <v>2319871263.3600001</v>
      </c>
      <c r="E5" s="110">
        <v>4943852786.3534002</v>
      </c>
      <c r="F5" s="110">
        <f>+E5-D5</f>
        <v>2623981522.9934001</v>
      </c>
    </row>
    <row r="6" spans="2:6" ht="16.5" x14ac:dyDescent="0.3">
      <c r="B6" s="113" t="s">
        <v>1081</v>
      </c>
      <c r="C6" s="111">
        <v>86598229</v>
      </c>
      <c r="D6" s="111">
        <f t="shared" ref="D6:D17" si="0">+C6*(1+$D$2)</f>
        <v>96990016.480000004</v>
      </c>
      <c r="E6" s="110">
        <v>205993866.09805837</v>
      </c>
      <c r="F6" s="110">
        <f t="shared" ref="F6:F21" si="1">+E6-D6</f>
        <v>109003849.61805837</v>
      </c>
    </row>
    <row r="7" spans="2:6" ht="16.5" x14ac:dyDescent="0.3">
      <c r="B7" s="113" t="s">
        <v>1083</v>
      </c>
      <c r="C7" s="111">
        <v>68624377</v>
      </c>
      <c r="D7" s="111">
        <f t="shared" si="0"/>
        <v>76859302.24000001</v>
      </c>
      <c r="E7" s="110">
        <v>144195706.26864079</v>
      </c>
      <c r="F7" s="110">
        <f t="shared" si="1"/>
        <v>67336404.028640777</v>
      </c>
    </row>
    <row r="8" spans="2:6" ht="16.5" x14ac:dyDescent="0.3">
      <c r="B8" s="114" t="s">
        <v>1085</v>
      </c>
      <c r="C8" s="111">
        <v>0</v>
      </c>
      <c r="D8" s="111"/>
      <c r="E8" s="110"/>
      <c r="F8" s="110"/>
    </row>
    <row r="9" spans="2:6" ht="16.5" x14ac:dyDescent="0.3">
      <c r="B9" s="113" t="s">
        <v>1087</v>
      </c>
      <c r="C9" s="111">
        <v>172437270</v>
      </c>
      <c r="D9" s="111">
        <f t="shared" si="0"/>
        <v>193129742.40000001</v>
      </c>
      <c r="E9" s="110">
        <v>411987732.19611675</v>
      </c>
      <c r="F9" s="110">
        <f t="shared" si="1"/>
        <v>218857989.79611674</v>
      </c>
    </row>
    <row r="10" spans="2:6" ht="16.5" x14ac:dyDescent="0.3">
      <c r="B10" s="113" t="s">
        <v>1089</v>
      </c>
      <c r="C10" s="111">
        <v>86598229</v>
      </c>
      <c r="D10" s="111">
        <f t="shared" si="0"/>
        <v>96990016.480000004</v>
      </c>
      <c r="E10" s="110">
        <v>205993866.09805837</v>
      </c>
      <c r="F10" s="110">
        <f t="shared" si="1"/>
        <v>109003849.61805837</v>
      </c>
    </row>
    <row r="11" spans="2:6" ht="16.5" x14ac:dyDescent="0.3">
      <c r="B11" s="115" t="s">
        <v>1091</v>
      </c>
      <c r="C11" s="111">
        <v>0</v>
      </c>
      <c r="D11" s="111"/>
      <c r="E11" s="110"/>
      <c r="F11" s="110"/>
    </row>
    <row r="12" spans="2:6" ht="16.5" x14ac:dyDescent="0.3">
      <c r="B12" s="116" t="s">
        <v>1093</v>
      </c>
      <c r="C12" s="111">
        <v>222528198</v>
      </c>
      <c r="D12" s="111">
        <f t="shared" si="0"/>
        <v>249231581.76000002</v>
      </c>
      <c r="E12" s="110">
        <v>610565819.11464489</v>
      </c>
      <c r="F12" s="110">
        <f t="shared" si="1"/>
        <v>361334237.35464489</v>
      </c>
    </row>
    <row r="13" spans="2:6" ht="16.5" x14ac:dyDescent="0.3">
      <c r="B13" s="116" t="s">
        <v>1095</v>
      </c>
      <c r="C13" s="111">
        <v>163193375</v>
      </c>
      <c r="D13" s="111">
        <f t="shared" si="0"/>
        <v>182776580.00000003</v>
      </c>
      <c r="E13" s="110">
        <v>432484121.87287343</v>
      </c>
      <c r="F13" s="110">
        <f t="shared" si="1"/>
        <v>249707541.8728734</v>
      </c>
    </row>
    <row r="14" spans="2:6" ht="16.5" x14ac:dyDescent="0.3">
      <c r="B14" s="116" t="s">
        <v>1097</v>
      </c>
      <c r="C14" s="111">
        <v>191990745</v>
      </c>
      <c r="D14" s="111">
        <f t="shared" si="0"/>
        <v>215029634.40000001</v>
      </c>
      <c r="E14" s="110">
        <v>562000087.41647935</v>
      </c>
      <c r="F14" s="110">
        <f t="shared" si="1"/>
        <v>346970453.01647937</v>
      </c>
    </row>
    <row r="15" spans="2:6" ht="16.5" x14ac:dyDescent="0.3">
      <c r="B15" s="116" t="s">
        <v>1099</v>
      </c>
      <c r="C15" s="111">
        <v>87627400</v>
      </c>
      <c r="D15" s="111">
        <f t="shared" si="0"/>
        <v>98142688.000000015</v>
      </c>
      <c r="E15" s="110">
        <v>232086422.4704791</v>
      </c>
      <c r="F15" s="110">
        <f t="shared" si="1"/>
        <v>133943734.47047909</v>
      </c>
    </row>
    <row r="16" spans="2:6" ht="16.5" x14ac:dyDescent="0.3">
      <c r="B16" s="116" t="s">
        <v>1101</v>
      </c>
      <c r="C16" s="111">
        <v>10011600</v>
      </c>
      <c r="D16" s="111">
        <f t="shared" si="0"/>
        <v>11212992.000000002</v>
      </c>
      <c r="E16" s="110">
        <v>26559613.131487049</v>
      </c>
      <c r="F16" s="110">
        <f t="shared" si="1"/>
        <v>15346621.131487047</v>
      </c>
    </row>
    <row r="17" spans="2:6" ht="16.5" x14ac:dyDescent="0.3">
      <c r="B17" s="116" t="s">
        <v>1103</v>
      </c>
      <c r="C17" s="111">
        <v>65734300</v>
      </c>
      <c r="D17" s="111">
        <f t="shared" si="0"/>
        <v>73622416</v>
      </c>
      <c r="E17" s="110">
        <v>174064816.85285932</v>
      </c>
      <c r="F17" s="110">
        <f t="shared" si="1"/>
        <v>100442400.85285932</v>
      </c>
    </row>
    <row r="18" spans="2:6" ht="16.5" x14ac:dyDescent="0.3">
      <c r="B18" s="115" t="s">
        <v>1105</v>
      </c>
      <c r="C18" s="111"/>
      <c r="D18" s="111"/>
      <c r="E18" s="110"/>
      <c r="F18" s="110"/>
    </row>
    <row r="19" spans="2:6" ht="16.5" x14ac:dyDescent="0.3">
      <c r="B19" s="114" t="s">
        <v>1085</v>
      </c>
      <c r="C19" s="111"/>
      <c r="D19" s="111"/>
      <c r="E19" s="110"/>
      <c r="F19" s="110"/>
    </row>
    <row r="20" spans="2:6" ht="16.5" x14ac:dyDescent="0.3">
      <c r="B20" s="113" t="s">
        <v>1108</v>
      </c>
      <c r="C20" s="111">
        <v>121237499</v>
      </c>
      <c r="D20" s="111">
        <f>+C20*(1+$D$2)</f>
        <v>135785998.88000003</v>
      </c>
      <c r="E20" s="110">
        <v>302124336.94381887</v>
      </c>
      <c r="F20" s="110">
        <f t="shared" si="1"/>
        <v>166338338.06381884</v>
      </c>
    </row>
    <row r="21" spans="2:6" ht="16.5" x14ac:dyDescent="0.3">
      <c r="B21" s="113" t="s">
        <v>1112</v>
      </c>
      <c r="C21" s="111">
        <v>11546437</v>
      </c>
      <c r="D21" s="111">
        <f>+C21*(1+$D$2)</f>
        <v>12932009.440000001</v>
      </c>
      <c r="E21" s="110">
        <v>27465848.813074443</v>
      </c>
      <c r="F21" s="110">
        <f t="shared" si="1"/>
        <v>14533839.373074442</v>
      </c>
    </row>
    <row r="22" spans="2:6" ht="16.5" x14ac:dyDescent="0.3">
      <c r="B22" s="107"/>
      <c r="C22" s="107"/>
      <c r="D22" s="111"/>
      <c r="E22" s="110"/>
      <c r="F22" s="110">
        <f>+E22-D22</f>
        <v>0</v>
      </c>
    </row>
    <row r="23" spans="2:6" ht="16.5" x14ac:dyDescent="0.3">
      <c r="B23" s="107"/>
      <c r="C23" s="111">
        <v>3359441287</v>
      </c>
      <c r="D23" s="111">
        <v>3829763067.1800003</v>
      </c>
      <c r="E23" s="111">
        <v>8279375023.6299906</v>
      </c>
      <c r="F23" s="111">
        <v>4449611956.4499903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10"/>
  <sheetViews>
    <sheetView topLeftCell="A64" workbookViewId="0">
      <selection activeCell="R4" sqref="R4"/>
    </sheetView>
  </sheetViews>
  <sheetFormatPr baseColWidth="10" defaultRowHeight="15" x14ac:dyDescent="0.25"/>
  <cols>
    <col min="2" max="2" width="30.42578125" bestFit="1" customWidth="1"/>
    <col min="3" max="3" width="19.140625" customWidth="1"/>
    <col min="4" max="4" width="15.42578125" bestFit="1" customWidth="1"/>
    <col min="5" max="5" width="22.85546875" customWidth="1"/>
    <col min="6" max="6" width="14.140625" bestFit="1" customWidth="1"/>
    <col min="7" max="7" width="15.140625" customWidth="1"/>
    <col min="8" max="8" width="16.85546875" bestFit="1" customWidth="1"/>
    <col min="9" max="9" width="14.140625" customWidth="1"/>
    <col min="10" max="10" width="15.140625" bestFit="1" customWidth="1"/>
    <col min="14" max="14" width="12.140625" customWidth="1"/>
  </cols>
  <sheetData>
    <row r="1" spans="2:9" x14ac:dyDescent="0.25">
      <c r="B1" s="252" t="s">
        <v>1183</v>
      </c>
      <c r="C1" s="252" t="s">
        <v>1241</v>
      </c>
      <c r="D1" s="252" t="s">
        <v>0</v>
      </c>
      <c r="E1" s="252"/>
      <c r="F1" s="140" t="s">
        <v>1184</v>
      </c>
      <c r="G1" s="140" t="s">
        <v>1295</v>
      </c>
      <c r="H1" s="138" t="s">
        <v>1238</v>
      </c>
      <c r="I1" s="139">
        <v>0.14000000000000001</v>
      </c>
    </row>
    <row r="2" spans="2:9" x14ac:dyDescent="0.25">
      <c r="B2" s="253" t="s">
        <v>1199</v>
      </c>
      <c r="C2" s="254" t="s">
        <v>1242</v>
      </c>
      <c r="D2" s="254" t="s">
        <v>1197</v>
      </c>
      <c r="E2" s="254"/>
      <c r="F2" s="141">
        <v>85999</v>
      </c>
      <c r="G2" s="141"/>
      <c r="H2" s="99">
        <v>35414400</v>
      </c>
      <c r="I2" s="99">
        <f t="shared" ref="I2:I33" si="0">+H2*(1+$I$1)</f>
        <v>40372416.000000007</v>
      </c>
    </row>
    <row r="3" spans="2:9" x14ac:dyDescent="0.25">
      <c r="B3" s="253" t="s">
        <v>1196</v>
      </c>
      <c r="C3" s="254" t="s">
        <v>1242</v>
      </c>
      <c r="D3" s="254" t="s">
        <v>1197</v>
      </c>
      <c r="E3" s="254"/>
      <c r="F3" s="141">
        <v>85999</v>
      </c>
      <c r="G3" s="141"/>
      <c r="H3" s="99">
        <v>35414400</v>
      </c>
      <c r="I3" s="99">
        <f t="shared" si="0"/>
        <v>40372416.000000007</v>
      </c>
    </row>
    <row r="4" spans="2:9" x14ac:dyDescent="0.25">
      <c r="B4" s="253" t="s">
        <v>1218</v>
      </c>
      <c r="C4" s="254" t="s">
        <v>1242</v>
      </c>
      <c r="D4" s="254" t="s">
        <v>1197</v>
      </c>
      <c r="E4" s="254"/>
      <c r="F4" s="141">
        <v>85999</v>
      </c>
      <c r="G4" s="141"/>
      <c r="H4" s="99">
        <v>24188267</v>
      </c>
      <c r="I4" s="99">
        <f t="shared" si="0"/>
        <v>27574624.380000003</v>
      </c>
    </row>
    <row r="5" spans="2:9" x14ac:dyDescent="0.25">
      <c r="B5" s="253" t="s">
        <v>1213</v>
      </c>
      <c r="C5" s="254" t="s">
        <v>1242</v>
      </c>
      <c r="D5" s="254" t="s">
        <v>1197</v>
      </c>
      <c r="E5" s="254"/>
      <c r="F5" s="141">
        <v>85999</v>
      </c>
      <c r="G5" s="141"/>
      <c r="H5" s="99">
        <v>29512000</v>
      </c>
      <c r="I5" s="99">
        <f t="shared" si="0"/>
        <v>33643680</v>
      </c>
    </row>
    <row r="6" spans="2:9" x14ac:dyDescent="0.25">
      <c r="B6" s="253" t="s">
        <v>1217</v>
      </c>
      <c r="C6" s="254" t="s">
        <v>1243</v>
      </c>
      <c r="D6" s="254" t="s">
        <v>1197</v>
      </c>
      <c r="E6" s="254"/>
      <c r="F6" s="141">
        <v>85999</v>
      </c>
      <c r="G6" s="141"/>
      <c r="H6" s="99">
        <v>11284000</v>
      </c>
      <c r="I6" s="99">
        <f t="shared" si="0"/>
        <v>12863760.000000002</v>
      </c>
    </row>
    <row r="7" spans="2:9" x14ac:dyDescent="0.25">
      <c r="B7" s="253" t="s">
        <v>1223</v>
      </c>
      <c r="C7" s="254" t="s">
        <v>1242</v>
      </c>
      <c r="D7" s="254" t="s">
        <v>1197</v>
      </c>
      <c r="E7" s="254"/>
      <c r="F7" s="141">
        <v>92911</v>
      </c>
      <c r="G7" s="141"/>
      <c r="H7" s="99">
        <v>35414400</v>
      </c>
      <c r="I7" s="99">
        <f t="shared" si="0"/>
        <v>40372416.000000007</v>
      </c>
    </row>
    <row r="8" spans="2:9" x14ac:dyDescent="0.25">
      <c r="B8" s="253" t="s">
        <v>1236</v>
      </c>
      <c r="C8" s="254" t="s">
        <v>1275</v>
      </c>
      <c r="D8" s="254" t="s">
        <v>1197</v>
      </c>
      <c r="E8" s="254"/>
      <c r="F8" s="141">
        <v>92912</v>
      </c>
      <c r="G8" s="141"/>
      <c r="H8" s="99">
        <v>5292000</v>
      </c>
      <c r="I8" s="99">
        <f t="shared" si="0"/>
        <v>6032880.0000000009</v>
      </c>
    </row>
    <row r="9" spans="2:9" x14ac:dyDescent="0.25">
      <c r="B9" s="253" t="s">
        <v>1225</v>
      </c>
      <c r="C9" s="254" t="s">
        <v>1242</v>
      </c>
      <c r="D9" s="254" t="s">
        <v>1197</v>
      </c>
      <c r="E9" s="254"/>
      <c r="F9" s="141">
        <v>92912</v>
      </c>
      <c r="G9" s="141"/>
      <c r="H9" s="99">
        <v>35414400</v>
      </c>
      <c r="I9" s="99">
        <f t="shared" si="0"/>
        <v>40372416.000000007</v>
      </c>
    </row>
    <row r="10" spans="2:9" x14ac:dyDescent="0.25">
      <c r="B10" s="253" t="s">
        <v>1224</v>
      </c>
      <c r="C10" s="254" t="s">
        <v>1242</v>
      </c>
      <c r="D10" s="254" t="s">
        <v>1197</v>
      </c>
      <c r="E10" s="254"/>
      <c r="F10" s="141">
        <v>93192</v>
      </c>
      <c r="G10" s="141"/>
      <c r="H10" s="99">
        <v>35414400</v>
      </c>
      <c r="I10" s="99">
        <f t="shared" si="0"/>
        <v>40372416.000000007</v>
      </c>
    </row>
    <row r="11" spans="2:9" x14ac:dyDescent="0.25">
      <c r="B11" s="253" t="s">
        <v>1226</v>
      </c>
      <c r="C11" s="254" t="s">
        <v>1275</v>
      </c>
      <c r="D11" s="254" t="s">
        <v>1197</v>
      </c>
      <c r="E11" s="254"/>
      <c r="F11" s="141">
        <v>96620</v>
      </c>
      <c r="G11" s="141"/>
      <c r="H11" s="99">
        <v>21251533</v>
      </c>
      <c r="I11" s="99">
        <f t="shared" si="0"/>
        <v>24226747.620000001</v>
      </c>
    </row>
    <row r="12" spans="2:9" x14ac:dyDescent="0.25">
      <c r="B12" s="253" t="s">
        <v>1233</v>
      </c>
      <c r="C12" s="254" t="s">
        <v>1275</v>
      </c>
      <c r="D12" s="254" t="s">
        <v>1197</v>
      </c>
      <c r="E12" s="254"/>
      <c r="F12" s="141">
        <v>96620</v>
      </c>
      <c r="G12" s="141"/>
      <c r="H12" s="99">
        <v>7739667</v>
      </c>
      <c r="I12" s="99">
        <f t="shared" si="0"/>
        <v>8823220.3800000008</v>
      </c>
    </row>
    <row r="13" spans="2:9" x14ac:dyDescent="0.25">
      <c r="B13" s="253" t="s">
        <v>1234</v>
      </c>
      <c r="C13" s="254" t="s">
        <v>1275</v>
      </c>
      <c r="D13" s="254" t="s">
        <v>1197</v>
      </c>
      <c r="E13" s="254"/>
      <c r="F13" s="141">
        <v>96620</v>
      </c>
      <c r="G13" s="141"/>
      <c r="H13" s="99">
        <v>7667333</v>
      </c>
      <c r="I13" s="99">
        <f t="shared" si="0"/>
        <v>8740759.620000001</v>
      </c>
    </row>
    <row r="14" spans="2:9" x14ac:dyDescent="0.25">
      <c r="B14" s="253" t="s">
        <v>1227</v>
      </c>
      <c r="C14" s="254" t="s">
        <v>1242</v>
      </c>
      <c r="D14" s="254" t="s">
        <v>1197</v>
      </c>
      <c r="E14" s="254"/>
      <c r="F14" s="141">
        <v>96620</v>
      </c>
      <c r="G14" s="141"/>
      <c r="H14" s="99">
        <v>18430533</v>
      </c>
      <c r="I14" s="99">
        <f t="shared" si="0"/>
        <v>21010807.620000001</v>
      </c>
    </row>
    <row r="15" spans="2:9" x14ac:dyDescent="0.25">
      <c r="B15" s="253" t="s">
        <v>1232</v>
      </c>
      <c r="C15" s="254" t="s">
        <v>1275</v>
      </c>
      <c r="D15" s="254" t="s">
        <v>1197</v>
      </c>
      <c r="E15" s="254"/>
      <c r="F15" s="141">
        <v>96620</v>
      </c>
      <c r="G15" s="141"/>
      <c r="H15" s="99">
        <v>5670000</v>
      </c>
      <c r="I15" s="99">
        <f t="shared" si="0"/>
        <v>6463800.0000000009</v>
      </c>
    </row>
    <row r="16" spans="2:9" x14ac:dyDescent="0.25">
      <c r="B16" s="253" t="s">
        <v>1235</v>
      </c>
      <c r="C16" s="254" t="s">
        <v>1275</v>
      </c>
      <c r="D16" s="254" t="s">
        <v>1197</v>
      </c>
      <c r="E16" s="254"/>
      <c r="F16" s="141">
        <v>96620</v>
      </c>
      <c r="G16" s="141"/>
      <c r="H16" s="99">
        <v>7667333</v>
      </c>
      <c r="I16" s="99">
        <f t="shared" si="0"/>
        <v>8740759.620000001</v>
      </c>
    </row>
    <row r="17" spans="2:10" x14ac:dyDescent="0.25">
      <c r="B17" s="253" t="s">
        <v>1228</v>
      </c>
      <c r="C17" s="254" t="s">
        <v>1242</v>
      </c>
      <c r="D17" s="254" t="s">
        <v>1197</v>
      </c>
      <c r="E17" s="254"/>
      <c r="F17" s="141">
        <v>96620</v>
      </c>
      <c r="G17" s="141"/>
      <c r="H17" s="99">
        <v>21251533</v>
      </c>
      <c r="I17" s="99">
        <f t="shared" si="0"/>
        <v>24226747.620000001</v>
      </c>
    </row>
    <row r="18" spans="2:10" x14ac:dyDescent="0.25">
      <c r="B18" s="253" t="s">
        <v>1229</v>
      </c>
      <c r="C18" s="254" t="s">
        <v>1275</v>
      </c>
      <c r="D18" s="254" t="s">
        <v>1197</v>
      </c>
      <c r="E18" s="254"/>
      <c r="F18" s="141">
        <v>96620</v>
      </c>
      <c r="G18" s="141"/>
      <c r="H18" s="99">
        <v>7595000</v>
      </c>
      <c r="I18" s="99">
        <f t="shared" si="0"/>
        <v>8658300.0000000019</v>
      </c>
    </row>
    <row r="19" spans="2:10" x14ac:dyDescent="0.25">
      <c r="B19" s="253" t="s">
        <v>1230</v>
      </c>
      <c r="C19" s="254" t="s">
        <v>1275</v>
      </c>
      <c r="D19" s="254" t="s">
        <v>1197</v>
      </c>
      <c r="E19" s="254"/>
      <c r="F19" s="141">
        <v>96620</v>
      </c>
      <c r="G19" s="141"/>
      <c r="H19" s="99">
        <v>7161000</v>
      </c>
      <c r="I19" s="99">
        <f t="shared" si="0"/>
        <v>8163540.0000000009</v>
      </c>
    </row>
    <row r="20" spans="2:10" x14ac:dyDescent="0.25">
      <c r="B20" s="253" t="s">
        <v>1231</v>
      </c>
      <c r="C20" s="254" t="s">
        <v>1275</v>
      </c>
      <c r="D20" s="254" t="s">
        <v>1197</v>
      </c>
      <c r="E20" s="254"/>
      <c r="F20" s="141">
        <v>96620</v>
      </c>
      <c r="G20" s="141"/>
      <c r="H20" s="99">
        <v>7161000</v>
      </c>
      <c r="I20" s="99">
        <f t="shared" si="0"/>
        <v>8163540.0000000009</v>
      </c>
    </row>
    <row r="21" spans="2:10" x14ac:dyDescent="0.25">
      <c r="B21" s="253" t="s">
        <v>936</v>
      </c>
      <c r="C21" s="254" t="s">
        <v>1242</v>
      </c>
      <c r="D21" s="254" t="s">
        <v>1246</v>
      </c>
      <c r="E21" s="254"/>
      <c r="F21" s="141">
        <v>83132</v>
      </c>
      <c r="G21" s="141"/>
      <c r="H21" s="99">
        <v>35414400</v>
      </c>
      <c r="I21" s="99">
        <f t="shared" si="0"/>
        <v>40372416.000000007</v>
      </c>
    </row>
    <row r="22" spans="2:10" x14ac:dyDescent="0.25">
      <c r="B22" s="253" t="s">
        <v>1214</v>
      </c>
      <c r="C22" s="254" t="s">
        <v>1243</v>
      </c>
      <c r="D22" s="254" t="s">
        <v>1246</v>
      </c>
      <c r="E22" s="254"/>
      <c r="F22" s="141">
        <v>85999</v>
      </c>
      <c r="G22" s="141"/>
      <c r="H22" s="99">
        <v>23951199</v>
      </c>
      <c r="I22" s="99">
        <f t="shared" si="0"/>
        <v>27304366.860000003</v>
      </c>
    </row>
    <row r="23" spans="2:10" x14ac:dyDescent="0.25">
      <c r="B23" s="253" t="s">
        <v>1221</v>
      </c>
      <c r="C23" s="254" t="s">
        <v>1243</v>
      </c>
      <c r="D23" s="254" t="s">
        <v>1246</v>
      </c>
      <c r="E23" s="254"/>
      <c r="F23" s="141">
        <v>85999</v>
      </c>
      <c r="G23" s="141"/>
      <c r="H23" s="99">
        <v>10527990</v>
      </c>
      <c r="I23" s="99">
        <f t="shared" si="0"/>
        <v>12001908.600000001</v>
      </c>
    </row>
    <row r="24" spans="2:10" x14ac:dyDescent="0.25">
      <c r="B24" s="253" t="s">
        <v>1195</v>
      </c>
      <c r="C24" s="254" t="s">
        <v>1242</v>
      </c>
      <c r="D24" s="254" t="s">
        <v>1247</v>
      </c>
      <c r="E24" s="254"/>
      <c r="F24" s="141">
        <v>83141</v>
      </c>
      <c r="G24" s="141"/>
      <c r="H24" s="99">
        <v>37266133</v>
      </c>
      <c r="I24" s="99">
        <f t="shared" si="0"/>
        <v>42483391.620000005</v>
      </c>
      <c r="J24" s="100">
        <f>+I24</f>
        <v>42483391.620000005</v>
      </c>
    </row>
    <row r="25" spans="2:10" x14ac:dyDescent="0.25">
      <c r="B25" s="253" t="s">
        <v>1186</v>
      </c>
      <c r="C25" s="254" t="s">
        <v>1242</v>
      </c>
      <c r="D25" s="254" t="s">
        <v>1247</v>
      </c>
      <c r="E25" s="254"/>
      <c r="F25" s="141">
        <v>83141</v>
      </c>
      <c r="G25" s="141"/>
      <c r="H25" s="99">
        <v>39233600</v>
      </c>
      <c r="I25" s="99">
        <f t="shared" si="0"/>
        <v>44726304.000000007</v>
      </c>
      <c r="J25" s="100">
        <f>+I25</f>
        <v>44726304.000000007</v>
      </c>
    </row>
    <row r="26" spans="2:10" x14ac:dyDescent="0.25">
      <c r="B26" s="253" t="s">
        <v>1203</v>
      </c>
      <c r="C26" s="254" t="s">
        <v>1243</v>
      </c>
      <c r="D26" s="254" t="s">
        <v>1247</v>
      </c>
      <c r="E26" s="254"/>
      <c r="F26" s="141">
        <v>83141</v>
      </c>
      <c r="G26" s="141"/>
      <c r="H26" s="99">
        <v>26899134</v>
      </c>
      <c r="I26" s="99">
        <f t="shared" si="0"/>
        <v>30665012.760000002</v>
      </c>
      <c r="J26" s="100">
        <f>+I26</f>
        <v>30665012.760000002</v>
      </c>
    </row>
    <row r="27" spans="2:10" x14ac:dyDescent="0.25">
      <c r="B27" s="253" t="s">
        <v>1191</v>
      </c>
      <c r="C27" s="254" t="s">
        <v>1242</v>
      </c>
      <c r="D27" s="254" t="s">
        <v>946</v>
      </c>
      <c r="E27" s="254"/>
      <c r="F27" s="141">
        <v>83121</v>
      </c>
      <c r="G27" s="141"/>
      <c r="H27" s="99">
        <v>35414400</v>
      </c>
      <c r="I27" s="99">
        <f t="shared" si="0"/>
        <v>40372416.000000007</v>
      </c>
    </row>
    <row r="28" spans="2:10" x14ac:dyDescent="0.25">
      <c r="B28" s="253" t="s">
        <v>1189</v>
      </c>
      <c r="C28" s="254" t="s">
        <v>1242</v>
      </c>
      <c r="D28" s="254" t="s">
        <v>946</v>
      </c>
      <c r="E28" s="254"/>
      <c r="F28" s="141">
        <v>83121</v>
      </c>
      <c r="G28" s="141"/>
      <c r="H28" s="99">
        <v>35414400</v>
      </c>
      <c r="I28" s="99">
        <f t="shared" si="0"/>
        <v>40372416.000000007</v>
      </c>
    </row>
    <row r="29" spans="2:10" x14ac:dyDescent="0.25">
      <c r="B29" s="253" t="s">
        <v>1192</v>
      </c>
      <c r="C29" s="254" t="s">
        <v>1242</v>
      </c>
      <c r="D29" s="254" t="s">
        <v>946</v>
      </c>
      <c r="E29" s="254"/>
      <c r="F29" s="141">
        <v>83121</v>
      </c>
      <c r="G29" s="141"/>
      <c r="H29" s="99">
        <v>35414400</v>
      </c>
      <c r="I29" s="99">
        <f t="shared" si="0"/>
        <v>40372416.000000007</v>
      </c>
    </row>
    <row r="30" spans="2:10" x14ac:dyDescent="0.25">
      <c r="B30" s="253" t="s">
        <v>1190</v>
      </c>
      <c r="C30" s="254" t="s">
        <v>1242</v>
      </c>
      <c r="D30" s="254" t="s">
        <v>946</v>
      </c>
      <c r="E30" s="254"/>
      <c r="F30" s="141">
        <v>83913</v>
      </c>
      <c r="G30" s="141"/>
      <c r="H30" s="99">
        <v>35414400</v>
      </c>
      <c r="I30" s="99">
        <f t="shared" si="0"/>
        <v>40372416.000000007</v>
      </c>
    </row>
    <row r="31" spans="2:10" x14ac:dyDescent="0.25">
      <c r="B31" s="253" t="s">
        <v>1216</v>
      </c>
      <c r="C31" s="254" t="s">
        <v>1242</v>
      </c>
      <c r="D31" s="254" t="s">
        <v>1244</v>
      </c>
      <c r="E31" s="254"/>
      <c r="F31" s="141">
        <v>83121</v>
      </c>
      <c r="G31" s="141"/>
      <c r="H31" s="99">
        <v>30785067</v>
      </c>
      <c r="I31" s="99">
        <f t="shared" si="0"/>
        <v>35094976.380000003</v>
      </c>
      <c r="J31" s="100">
        <f>+I31</f>
        <v>35094976.380000003</v>
      </c>
    </row>
    <row r="32" spans="2:10" x14ac:dyDescent="0.25">
      <c r="B32" s="253" t="s">
        <v>1215</v>
      </c>
      <c r="C32" s="254" t="s">
        <v>1242</v>
      </c>
      <c r="D32" s="254" t="s">
        <v>1244</v>
      </c>
      <c r="E32" s="254"/>
      <c r="F32" s="141">
        <v>83141</v>
      </c>
      <c r="G32" s="141"/>
      <c r="H32" s="99">
        <v>30785067</v>
      </c>
      <c r="I32" s="99">
        <f t="shared" si="0"/>
        <v>35094976.380000003</v>
      </c>
      <c r="J32" s="100">
        <f>+I32</f>
        <v>35094976.380000003</v>
      </c>
    </row>
    <row r="33" spans="2:10" x14ac:dyDescent="0.25">
      <c r="B33" s="253" t="s">
        <v>1198</v>
      </c>
      <c r="C33" s="254" t="s">
        <v>1242</v>
      </c>
      <c r="D33" s="254" t="s">
        <v>1240</v>
      </c>
      <c r="E33" s="254"/>
      <c r="F33" s="141">
        <v>82221</v>
      </c>
      <c r="G33" s="141"/>
      <c r="H33" s="99">
        <v>36918933</v>
      </c>
      <c r="I33" s="99">
        <f t="shared" si="0"/>
        <v>42087583.620000005</v>
      </c>
    </row>
    <row r="34" spans="2:10" x14ac:dyDescent="0.25">
      <c r="B34" s="253" t="s">
        <v>1219</v>
      </c>
      <c r="C34" s="254" t="s">
        <v>1242</v>
      </c>
      <c r="D34" s="254" t="s">
        <v>1239</v>
      </c>
      <c r="E34" s="254"/>
      <c r="F34" s="141">
        <v>82120</v>
      </c>
      <c r="G34" s="141"/>
      <c r="H34" s="99">
        <v>11804800</v>
      </c>
      <c r="I34" s="99">
        <f t="shared" ref="I34:I52" si="1">+H34*(1+$I$1)</f>
        <v>13457472.000000002</v>
      </c>
      <c r="J34" s="100">
        <f t="shared" ref="J34:J39" si="2">+I34</f>
        <v>13457472.000000002</v>
      </c>
    </row>
    <row r="35" spans="2:10" x14ac:dyDescent="0.25">
      <c r="B35" s="253" t="s">
        <v>1185</v>
      </c>
      <c r="C35" s="254" t="s">
        <v>1242</v>
      </c>
      <c r="D35" s="254" t="s">
        <v>1239</v>
      </c>
      <c r="E35" s="254"/>
      <c r="F35" s="141">
        <v>82120</v>
      </c>
      <c r="G35" s="141"/>
      <c r="H35" s="99">
        <v>12342400</v>
      </c>
      <c r="I35" s="99">
        <f t="shared" si="1"/>
        <v>14070336.000000002</v>
      </c>
      <c r="J35" s="100">
        <f t="shared" si="2"/>
        <v>14070336.000000002</v>
      </c>
    </row>
    <row r="36" spans="2:10" x14ac:dyDescent="0.25">
      <c r="B36" s="253" t="s">
        <v>1222</v>
      </c>
      <c r="C36" s="254" t="s">
        <v>1243</v>
      </c>
      <c r="D36" s="254" t="s">
        <v>1239</v>
      </c>
      <c r="E36" s="254"/>
      <c r="F36" s="141">
        <v>82199</v>
      </c>
      <c r="G36" s="141"/>
      <c r="H36" s="99">
        <v>10352533</v>
      </c>
      <c r="I36" s="99">
        <f t="shared" si="1"/>
        <v>11801887.620000001</v>
      </c>
      <c r="J36" s="100">
        <f t="shared" si="2"/>
        <v>11801887.620000001</v>
      </c>
    </row>
    <row r="37" spans="2:10" x14ac:dyDescent="0.25">
      <c r="B37" s="253" t="s">
        <v>1188</v>
      </c>
      <c r="C37" s="254" t="s">
        <v>1243</v>
      </c>
      <c r="D37" s="254" t="s">
        <v>1239</v>
      </c>
      <c r="E37" s="254"/>
      <c r="F37" s="141">
        <v>82199</v>
      </c>
      <c r="G37" s="141"/>
      <c r="H37" s="99">
        <v>12194933</v>
      </c>
      <c r="I37" s="99">
        <f t="shared" si="1"/>
        <v>13902223.620000001</v>
      </c>
      <c r="J37" s="100">
        <f t="shared" si="2"/>
        <v>13902223.620000001</v>
      </c>
    </row>
    <row r="38" spans="2:10" x14ac:dyDescent="0.25">
      <c r="B38" s="253" t="s">
        <v>1220</v>
      </c>
      <c r="C38" s="254" t="s">
        <v>1243</v>
      </c>
      <c r="D38" s="254" t="s">
        <v>1239</v>
      </c>
      <c r="E38" s="254"/>
      <c r="F38" s="141">
        <v>82199</v>
      </c>
      <c r="G38" s="141"/>
      <c r="H38" s="99">
        <v>3070666</v>
      </c>
      <c r="I38" s="99">
        <f t="shared" si="1"/>
        <v>3500559.24</v>
      </c>
      <c r="J38" s="100">
        <f t="shared" si="2"/>
        <v>3500559.24</v>
      </c>
    </row>
    <row r="39" spans="2:10" x14ac:dyDescent="0.25">
      <c r="B39" s="253" t="s">
        <v>1187</v>
      </c>
      <c r="C39" s="254" t="s">
        <v>1243</v>
      </c>
      <c r="D39" s="254" t="s">
        <v>1239</v>
      </c>
      <c r="E39" s="254"/>
      <c r="F39" s="141">
        <v>85999</v>
      </c>
      <c r="G39" s="141"/>
      <c r="H39" s="99">
        <v>25351200</v>
      </c>
      <c r="I39" s="99">
        <f t="shared" si="1"/>
        <v>28900368.000000004</v>
      </c>
      <c r="J39" s="100">
        <f t="shared" si="2"/>
        <v>28900368.000000004</v>
      </c>
    </row>
    <row r="40" spans="2:10" x14ac:dyDescent="0.25">
      <c r="B40" s="253" t="s">
        <v>1194</v>
      </c>
      <c r="C40" s="254" t="s">
        <v>1242</v>
      </c>
      <c r="D40" s="254" t="s">
        <v>1249</v>
      </c>
      <c r="E40" s="254"/>
      <c r="F40" s="141">
        <v>85999</v>
      </c>
      <c r="G40" s="141"/>
      <c r="H40" s="99">
        <v>35414400</v>
      </c>
      <c r="I40" s="99">
        <f t="shared" si="1"/>
        <v>40372416.000000007</v>
      </c>
    </row>
    <row r="41" spans="2:10" x14ac:dyDescent="0.25">
      <c r="B41" s="253" t="s">
        <v>1193</v>
      </c>
      <c r="C41" s="254" t="s">
        <v>1242</v>
      </c>
      <c r="D41" s="254" t="s">
        <v>1249</v>
      </c>
      <c r="E41" s="254"/>
      <c r="F41" s="141">
        <v>85999</v>
      </c>
      <c r="G41" s="141"/>
      <c r="H41" s="99">
        <v>35414400</v>
      </c>
      <c r="I41" s="99">
        <f t="shared" si="1"/>
        <v>40372416.000000007</v>
      </c>
    </row>
    <row r="42" spans="2:10" x14ac:dyDescent="0.25">
      <c r="B42" s="253" t="s">
        <v>1212</v>
      </c>
      <c r="C42" s="254" t="s">
        <v>1242</v>
      </c>
      <c r="D42" s="254" t="s">
        <v>1245</v>
      </c>
      <c r="E42" s="254"/>
      <c r="F42" s="141">
        <v>83131</v>
      </c>
      <c r="G42" s="141"/>
      <c r="H42" s="99">
        <v>33678400</v>
      </c>
      <c r="I42" s="99">
        <f t="shared" si="1"/>
        <v>38393376.000000007</v>
      </c>
      <c r="J42" s="100">
        <f>+I42</f>
        <v>38393376.000000007</v>
      </c>
    </row>
    <row r="43" spans="2:10" x14ac:dyDescent="0.25">
      <c r="B43" s="253" t="s">
        <v>1206</v>
      </c>
      <c r="C43" s="254" t="s">
        <v>1243</v>
      </c>
      <c r="D43" s="254" t="s">
        <v>1245</v>
      </c>
      <c r="E43" s="254"/>
      <c r="F43" s="141">
        <v>83132</v>
      </c>
      <c r="G43" s="141"/>
      <c r="H43" s="99">
        <v>29302933</v>
      </c>
      <c r="I43" s="99">
        <f t="shared" si="1"/>
        <v>33405343.620000005</v>
      </c>
      <c r="J43" s="100">
        <f t="shared" ref="J43:J52" si="3">+I43</f>
        <v>33405343.620000005</v>
      </c>
    </row>
    <row r="44" spans="2:10" x14ac:dyDescent="0.25">
      <c r="B44" s="253" t="s">
        <v>1202</v>
      </c>
      <c r="C44" s="254" t="s">
        <v>1242</v>
      </c>
      <c r="D44" s="254" t="s">
        <v>1245</v>
      </c>
      <c r="E44" s="254"/>
      <c r="F44" s="141">
        <v>83132</v>
      </c>
      <c r="G44" s="141"/>
      <c r="H44" s="99">
        <v>35414400</v>
      </c>
      <c r="I44" s="99">
        <f t="shared" si="1"/>
        <v>40372416.000000007</v>
      </c>
      <c r="J44" s="100">
        <f t="shared" si="3"/>
        <v>40372416.000000007</v>
      </c>
    </row>
    <row r="45" spans="2:10" x14ac:dyDescent="0.25">
      <c r="B45" s="253" t="s">
        <v>1207</v>
      </c>
      <c r="C45" s="254" t="s">
        <v>1243</v>
      </c>
      <c r="D45" s="254" t="s">
        <v>1245</v>
      </c>
      <c r="E45" s="254"/>
      <c r="F45" s="141">
        <v>83132</v>
      </c>
      <c r="G45" s="141"/>
      <c r="H45" s="99">
        <v>19950933</v>
      </c>
      <c r="I45" s="99">
        <f t="shared" si="1"/>
        <v>22744063.620000001</v>
      </c>
      <c r="J45" s="100">
        <f t="shared" si="3"/>
        <v>22744063.620000001</v>
      </c>
    </row>
    <row r="46" spans="2:10" x14ac:dyDescent="0.25">
      <c r="B46" s="253" t="s">
        <v>1204</v>
      </c>
      <c r="C46" s="254" t="s">
        <v>1242</v>
      </c>
      <c r="D46" s="254" t="s">
        <v>1245</v>
      </c>
      <c r="E46" s="254"/>
      <c r="F46" s="141">
        <v>83132</v>
      </c>
      <c r="G46" s="141"/>
      <c r="H46" s="99">
        <v>37729067</v>
      </c>
      <c r="I46" s="99">
        <f t="shared" si="1"/>
        <v>43011136.380000003</v>
      </c>
      <c r="J46" s="100">
        <f t="shared" si="3"/>
        <v>43011136.380000003</v>
      </c>
    </row>
    <row r="47" spans="2:10" x14ac:dyDescent="0.25">
      <c r="B47" s="253" t="s">
        <v>1205</v>
      </c>
      <c r="C47" s="254" t="s">
        <v>1242</v>
      </c>
      <c r="D47" s="254" t="s">
        <v>1245</v>
      </c>
      <c r="E47" s="254"/>
      <c r="F47" s="141">
        <v>83132</v>
      </c>
      <c r="G47" s="141"/>
      <c r="H47" s="99">
        <v>35414400</v>
      </c>
      <c r="I47" s="99">
        <f t="shared" si="1"/>
        <v>40372416.000000007</v>
      </c>
      <c r="J47" s="100">
        <f t="shared" si="3"/>
        <v>40372416.000000007</v>
      </c>
    </row>
    <row r="48" spans="2:10" x14ac:dyDescent="0.25">
      <c r="B48" s="253" t="s">
        <v>1210</v>
      </c>
      <c r="C48" s="254" t="s">
        <v>1242</v>
      </c>
      <c r="D48" s="254" t="s">
        <v>1245</v>
      </c>
      <c r="E48" s="254"/>
      <c r="F48" s="141">
        <v>83141</v>
      </c>
      <c r="G48" s="141"/>
      <c r="H48" s="99">
        <v>37729067</v>
      </c>
      <c r="I48" s="99">
        <f t="shared" si="1"/>
        <v>43011136.380000003</v>
      </c>
      <c r="J48" s="100">
        <f t="shared" si="3"/>
        <v>43011136.380000003</v>
      </c>
    </row>
    <row r="49" spans="2:10" x14ac:dyDescent="0.25">
      <c r="B49" s="253" t="s">
        <v>1201</v>
      </c>
      <c r="C49" s="254" t="s">
        <v>1242</v>
      </c>
      <c r="D49" s="254" t="s">
        <v>1245</v>
      </c>
      <c r="E49" s="254"/>
      <c r="F49" s="141">
        <v>83142</v>
      </c>
      <c r="G49" s="141"/>
      <c r="H49" s="99">
        <v>37729067</v>
      </c>
      <c r="I49" s="99">
        <f t="shared" si="1"/>
        <v>43011136.380000003</v>
      </c>
      <c r="J49" s="100">
        <f t="shared" si="3"/>
        <v>43011136.380000003</v>
      </c>
    </row>
    <row r="50" spans="2:10" x14ac:dyDescent="0.25">
      <c r="B50" s="253" t="s">
        <v>1200</v>
      </c>
      <c r="C50" s="254" t="s">
        <v>1242</v>
      </c>
      <c r="D50" s="254" t="s">
        <v>1245</v>
      </c>
      <c r="E50" s="254"/>
      <c r="F50" s="141">
        <v>85999</v>
      </c>
      <c r="G50" s="141"/>
      <c r="H50" s="99">
        <v>38539200</v>
      </c>
      <c r="I50" s="99">
        <f t="shared" si="1"/>
        <v>43934688.000000007</v>
      </c>
      <c r="J50" s="100">
        <f t="shared" si="3"/>
        <v>43934688.000000007</v>
      </c>
    </row>
    <row r="51" spans="2:10" x14ac:dyDescent="0.25">
      <c r="B51" s="253" t="s">
        <v>1209</v>
      </c>
      <c r="C51" s="254" t="s">
        <v>1242</v>
      </c>
      <c r="D51" s="254" t="s">
        <v>1248</v>
      </c>
      <c r="E51" s="254"/>
      <c r="F51" s="141">
        <v>83913</v>
      </c>
      <c r="G51" s="141"/>
      <c r="H51" s="99">
        <v>35414400</v>
      </c>
      <c r="I51" s="99">
        <f t="shared" si="1"/>
        <v>40372416.000000007</v>
      </c>
      <c r="J51" s="100">
        <f t="shared" si="3"/>
        <v>40372416.000000007</v>
      </c>
    </row>
    <row r="52" spans="2:10" x14ac:dyDescent="0.25">
      <c r="B52" s="253" t="s">
        <v>1208</v>
      </c>
      <c r="C52" s="254" t="s">
        <v>1242</v>
      </c>
      <c r="D52" s="254" t="s">
        <v>1248</v>
      </c>
      <c r="E52" s="254"/>
      <c r="F52" s="141">
        <v>85999</v>
      </c>
      <c r="G52" s="141"/>
      <c r="H52" s="99">
        <v>35414400</v>
      </c>
      <c r="I52" s="99">
        <f t="shared" si="1"/>
        <v>40372416.000000007</v>
      </c>
      <c r="J52" s="100">
        <f t="shared" si="3"/>
        <v>40372416.000000007</v>
      </c>
    </row>
    <row r="54" spans="2:10" x14ac:dyDescent="0.25">
      <c r="H54" s="99"/>
    </row>
    <row r="55" spans="2:10" x14ac:dyDescent="0.25">
      <c r="B55" s="93"/>
      <c r="C55" s="93"/>
      <c r="D55" s="93"/>
      <c r="E55" s="93"/>
      <c r="F55" s="97"/>
      <c r="G55" s="97"/>
      <c r="H55" s="93"/>
    </row>
    <row r="56" spans="2:10" x14ac:dyDescent="0.25">
      <c r="B56" t="s">
        <v>1237</v>
      </c>
      <c r="C56" s="93"/>
      <c r="D56" s="94"/>
      <c r="E56" s="94"/>
      <c r="F56" s="95"/>
      <c r="G56" s="95"/>
      <c r="H56" s="99">
        <f>SUBTOTAL(9,H2:H55)</f>
        <v>1294643921</v>
      </c>
      <c r="I56" s="99">
        <f>SUBTOTAL(9,I2:I55)</f>
        <v>1475894069.9400005</v>
      </c>
      <c r="J56" s="99">
        <f>SUBTOTAL(9,J2:J55)</f>
        <v>702698052.00000012</v>
      </c>
    </row>
    <row r="57" spans="2:10" x14ac:dyDescent="0.25">
      <c r="B57" s="93"/>
      <c r="C57" s="93"/>
      <c r="D57" s="94"/>
      <c r="E57" s="94"/>
      <c r="F57" s="98"/>
      <c r="G57" s="98"/>
      <c r="H57" s="93"/>
      <c r="I57" s="100"/>
    </row>
    <row r="58" spans="2:10" x14ac:dyDescent="0.25">
      <c r="B58" s="93"/>
      <c r="C58" s="93"/>
      <c r="D58" s="96"/>
      <c r="E58" s="96"/>
      <c r="F58" s="92"/>
      <c r="G58" s="92"/>
      <c r="H58" s="93"/>
    </row>
    <row r="59" spans="2:10" x14ac:dyDescent="0.25">
      <c r="B59" t="s">
        <v>1211</v>
      </c>
      <c r="F59">
        <v>83321</v>
      </c>
      <c r="H59" s="99">
        <v>3900000</v>
      </c>
      <c r="I59" s="99">
        <f>+H59*(1+$I$1)</f>
        <v>4446000.0000000009</v>
      </c>
    </row>
    <row r="60" spans="2:10" x14ac:dyDescent="0.25">
      <c r="B60" s="93"/>
      <c r="C60" s="93"/>
      <c r="D60" s="94"/>
      <c r="E60" s="94"/>
      <c r="F60" s="95"/>
      <c r="G60" s="95"/>
      <c r="H60" s="93"/>
    </row>
    <row r="61" spans="2:10" x14ac:dyDescent="0.25">
      <c r="B61" s="93"/>
      <c r="C61" s="93"/>
      <c r="D61" s="94"/>
      <c r="E61" s="94"/>
      <c r="F61" s="95"/>
      <c r="G61" s="95"/>
      <c r="H61" s="93"/>
    </row>
    <row r="62" spans="2:10" x14ac:dyDescent="0.25">
      <c r="B62" s="91"/>
      <c r="C62" s="91"/>
      <c r="D62" s="94"/>
      <c r="E62" s="94"/>
      <c r="F62" s="95"/>
      <c r="G62" s="95"/>
      <c r="H62" s="93"/>
    </row>
    <row r="63" spans="2:10" x14ac:dyDescent="0.25">
      <c r="B63" s="93"/>
      <c r="C63" s="93"/>
      <c r="D63" s="94"/>
      <c r="E63" s="94"/>
      <c r="F63" s="92"/>
      <c r="G63" s="92"/>
      <c r="H63" s="93"/>
    </row>
    <row r="64" spans="2:10" x14ac:dyDescent="0.25">
      <c r="B64" s="93"/>
      <c r="C64" s="93"/>
      <c r="D64" s="94"/>
      <c r="E64" s="94"/>
      <c r="F64" s="92"/>
      <c r="G64" s="92"/>
      <c r="H64" s="93"/>
    </row>
    <row r="65" spans="2:14" x14ac:dyDescent="0.25">
      <c r="B65" t="s">
        <v>1405</v>
      </c>
      <c r="C65" s="267">
        <v>44935</v>
      </c>
      <c r="D65" s="267">
        <v>44942</v>
      </c>
      <c r="E65" t="s">
        <v>1404</v>
      </c>
      <c r="F65" s="267">
        <v>45104</v>
      </c>
      <c r="H65" s="267"/>
      <c r="J65" s="267"/>
    </row>
    <row r="66" spans="2:14" x14ac:dyDescent="0.25">
      <c r="B66">
        <v>1</v>
      </c>
      <c r="C66">
        <v>22</v>
      </c>
      <c r="D66">
        <v>15</v>
      </c>
      <c r="E66">
        <v>4</v>
      </c>
      <c r="F66">
        <v>27</v>
      </c>
      <c r="I66" s="252" t="s">
        <v>1242</v>
      </c>
      <c r="J66" s="257">
        <f>+$C$72</f>
        <v>3800000</v>
      </c>
      <c r="K66" s="252" t="s">
        <v>1396</v>
      </c>
      <c r="L66" s="257">
        <f>+$C$73</f>
        <v>2880000</v>
      </c>
    </row>
    <row r="67" spans="2:14" x14ac:dyDescent="0.25">
      <c r="I67" s="263">
        <v>39814</v>
      </c>
      <c r="J67" s="262">
        <f>+C77</f>
        <v>2786674</v>
      </c>
      <c r="K67" s="263">
        <v>39814</v>
      </c>
      <c r="L67" s="262">
        <f>+C78</f>
        <v>2112000</v>
      </c>
    </row>
    <row r="68" spans="2:14" x14ac:dyDescent="0.25">
      <c r="B68" t="s">
        <v>1403</v>
      </c>
      <c r="C68" s="266">
        <v>9.2799999999999994E-2</v>
      </c>
      <c r="I68" s="261" t="s">
        <v>1393</v>
      </c>
      <c r="J68" s="259">
        <f>+J66</f>
        <v>3800000</v>
      </c>
      <c r="K68" s="261" t="s">
        <v>1393</v>
      </c>
      <c r="L68" s="259">
        <f>+L66</f>
        <v>2880000</v>
      </c>
    </row>
    <row r="69" spans="2:14" x14ac:dyDescent="0.25">
      <c r="C69" s="255"/>
      <c r="I69" s="261" t="s">
        <v>1392</v>
      </c>
      <c r="J69" s="259">
        <f>+J66</f>
        <v>3800000</v>
      </c>
      <c r="K69" s="261" t="s">
        <v>1392</v>
      </c>
      <c r="L69" s="259">
        <f>+L66</f>
        <v>2880000</v>
      </c>
    </row>
    <row r="70" spans="2:14" x14ac:dyDescent="0.25">
      <c r="B70" t="s">
        <v>1402</v>
      </c>
      <c r="C70" s="255" t="s">
        <v>1401</v>
      </c>
      <c r="D70" t="s">
        <v>1400</v>
      </c>
      <c r="E70" t="s">
        <v>1399</v>
      </c>
      <c r="I70" s="261" t="s">
        <v>1391</v>
      </c>
      <c r="J70" s="259">
        <f>+J66</f>
        <v>3800000</v>
      </c>
      <c r="K70" s="261" t="s">
        <v>1391</v>
      </c>
      <c r="L70" s="259">
        <f>+L66</f>
        <v>2880000</v>
      </c>
    </row>
    <row r="71" spans="2:14" x14ac:dyDescent="0.25">
      <c r="B71" t="s">
        <v>1398</v>
      </c>
      <c r="C71" s="255">
        <f>MROUND(4256000*(1+$C$68),1)</f>
        <v>4650957</v>
      </c>
      <c r="D71" s="255">
        <f>MROUND(C71/30,1)</f>
        <v>155032</v>
      </c>
      <c r="E71" s="255">
        <f>MROUND(C71/2,1)</f>
        <v>2325479</v>
      </c>
      <c r="F71">
        <v>155032</v>
      </c>
      <c r="I71" s="261" t="s">
        <v>1387</v>
      </c>
      <c r="J71" s="259">
        <f>+J66</f>
        <v>3800000</v>
      </c>
      <c r="K71" s="261" t="s">
        <v>1387</v>
      </c>
      <c r="L71" s="259">
        <f>+L66</f>
        <v>2880000</v>
      </c>
    </row>
    <row r="72" spans="2:14" x14ac:dyDescent="0.25">
      <c r="B72" t="s">
        <v>1386</v>
      </c>
      <c r="C72" s="255">
        <v>3800000</v>
      </c>
      <c r="D72" s="255">
        <f>MROUND(C72/30,1)</f>
        <v>126667</v>
      </c>
      <c r="E72" s="255">
        <f>MROUND(C72/2,1)</f>
        <v>1900000</v>
      </c>
      <c r="F72">
        <v>126473</v>
      </c>
      <c r="G72" s="256"/>
      <c r="I72" s="260">
        <v>46539</v>
      </c>
      <c r="J72" s="259">
        <f>+$F$77</f>
        <v>3420009</v>
      </c>
      <c r="K72" s="260">
        <v>46539</v>
      </c>
      <c r="L72" s="259">
        <f>+$F$78</f>
        <v>2592000</v>
      </c>
    </row>
    <row r="73" spans="2:14" x14ac:dyDescent="0.25">
      <c r="B73" t="s">
        <v>1385</v>
      </c>
      <c r="C73" s="255">
        <v>2880000</v>
      </c>
      <c r="D73" s="255">
        <f>MROUND(C73/30,1)</f>
        <v>96000</v>
      </c>
      <c r="E73" s="255">
        <f>MROUND(C73/2,1)</f>
        <v>1440000</v>
      </c>
      <c r="F73">
        <v>95875</v>
      </c>
      <c r="I73" s="258" t="s">
        <v>1238</v>
      </c>
      <c r="J73" s="257">
        <f>+SUM(J67:J72)</f>
        <v>21406683</v>
      </c>
      <c r="K73" s="258" t="s">
        <v>1238</v>
      </c>
      <c r="L73" s="257">
        <f>+SUM(L67:L72)</f>
        <v>16224000</v>
      </c>
    </row>
    <row r="74" spans="2:14" x14ac:dyDescent="0.25">
      <c r="B74" t="s">
        <v>1397</v>
      </c>
      <c r="C74" s="255">
        <v>2000000</v>
      </c>
      <c r="D74" s="255">
        <f>MROUND(C74/30,1)</f>
        <v>66667</v>
      </c>
      <c r="E74" s="255">
        <f>MROUND(C74/2,1)</f>
        <v>1000000</v>
      </c>
      <c r="F74">
        <v>65277</v>
      </c>
      <c r="I74" s="265"/>
      <c r="J74" s="264"/>
      <c r="K74" s="265"/>
      <c r="L74" s="264"/>
    </row>
    <row r="75" spans="2:14" x14ac:dyDescent="0.25">
      <c r="C75" s="255"/>
      <c r="D75" s="255"/>
      <c r="E75" s="255"/>
      <c r="I75" s="252" t="s">
        <v>1242</v>
      </c>
      <c r="J75" s="257">
        <f>+$C$72</f>
        <v>3800000</v>
      </c>
      <c r="K75" s="252" t="s">
        <v>1396</v>
      </c>
      <c r="L75" s="257">
        <f>+$C$73</f>
        <v>2880000</v>
      </c>
      <c r="M75" s="252" t="s">
        <v>1395</v>
      </c>
      <c r="N75" s="257">
        <f>+C74</f>
        <v>2000000</v>
      </c>
    </row>
    <row r="76" spans="2:14" x14ac:dyDescent="0.25">
      <c r="B76" t="s">
        <v>1394</v>
      </c>
      <c r="C76" s="255" t="s">
        <v>1389</v>
      </c>
      <c r="D76" s="255"/>
      <c r="E76" s="255"/>
      <c r="F76" t="s">
        <v>1388</v>
      </c>
      <c r="G76" t="s">
        <v>1238</v>
      </c>
      <c r="I76" s="263">
        <v>42370</v>
      </c>
      <c r="J76" s="262">
        <f>+D81</f>
        <v>1900000</v>
      </c>
      <c r="K76" s="263">
        <v>42370</v>
      </c>
      <c r="L76" s="262">
        <f>+D82</f>
        <v>1440000</v>
      </c>
      <c r="M76" s="263">
        <v>42370</v>
      </c>
      <c r="N76" s="262">
        <f>+D83</f>
        <v>1000000</v>
      </c>
    </row>
    <row r="77" spans="2:14" x14ac:dyDescent="0.25">
      <c r="B77" t="s">
        <v>1386</v>
      </c>
      <c r="C77" s="99">
        <f>+(D72*C66)</f>
        <v>2786674</v>
      </c>
      <c r="D77" s="99"/>
      <c r="E77" s="99">
        <f>+(C72*E66)</f>
        <v>15200000</v>
      </c>
      <c r="F77" s="99">
        <f>+(D72*F66)</f>
        <v>3420009</v>
      </c>
      <c r="G77" s="100">
        <f>+SUM(C77:F77)</f>
        <v>21406683</v>
      </c>
      <c r="I77" s="261" t="s">
        <v>1393</v>
      </c>
      <c r="J77" s="259">
        <f>+J75</f>
        <v>3800000</v>
      </c>
      <c r="K77" s="261" t="s">
        <v>1393</v>
      </c>
      <c r="L77" s="259">
        <f>+L75</f>
        <v>2880000</v>
      </c>
      <c r="M77" s="261" t="s">
        <v>1393</v>
      </c>
      <c r="N77" s="259">
        <f>+N75</f>
        <v>2000000</v>
      </c>
    </row>
    <row r="78" spans="2:14" x14ac:dyDescent="0.25">
      <c r="B78" t="s">
        <v>1385</v>
      </c>
      <c r="C78" s="99">
        <f>+(D73*C66)</f>
        <v>2112000</v>
      </c>
      <c r="D78" s="99"/>
      <c r="E78" s="99">
        <f>+(C73*E66)</f>
        <v>11520000</v>
      </c>
      <c r="F78" s="99">
        <f>+(D73*F66)</f>
        <v>2592000</v>
      </c>
      <c r="G78" s="100">
        <f>+SUM(C78:F78)</f>
        <v>16224000</v>
      </c>
      <c r="I78" s="261" t="s">
        <v>1392</v>
      </c>
      <c r="J78" s="259">
        <f>+J75</f>
        <v>3800000</v>
      </c>
      <c r="K78" s="261" t="s">
        <v>1392</v>
      </c>
      <c r="L78" s="259">
        <f>+L75</f>
        <v>2880000</v>
      </c>
      <c r="M78" s="261" t="s">
        <v>1392</v>
      </c>
      <c r="N78" s="259">
        <f>+N75</f>
        <v>2000000</v>
      </c>
    </row>
    <row r="79" spans="2:14" x14ac:dyDescent="0.25">
      <c r="C79" s="255"/>
      <c r="D79" s="255"/>
      <c r="E79" s="255"/>
      <c r="I79" s="261" t="s">
        <v>1391</v>
      </c>
      <c r="J79" s="259">
        <f>+J75</f>
        <v>3800000</v>
      </c>
      <c r="K79" s="261" t="s">
        <v>1391</v>
      </c>
      <c r="L79" s="259">
        <f>+L75</f>
        <v>2880000</v>
      </c>
      <c r="M79" s="261" t="s">
        <v>1391</v>
      </c>
      <c r="N79" s="259">
        <f>+N75</f>
        <v>2000000</v>
      </c>
    </row>
    <row r="80" spans="2:14" x14ac:dyDescent="0.25">
      <c r="B80" t="s">
        <v>1390</v>
      </c>
      <c r="C80" s="255" t="s">
        <v>1389</v>
      </c>
      <c r="D80" s="255"/>
      <c r="E80" s="255"/>
      <c r="F80" t="s">
        <v>1388</v>
      </c>
      <c r="G80" t="s">
        <v>1238</v>
      </c>
      <c r="I80" s="261" t="s">
        <v>1387</v>
      </c>
      <c r="J80" s="259">
        <f>+J75</f>
        <v>3800000</v>
      </c>
      <c r="K80" s="261" t="s">
        <v>1387</v>
      </c>
      <c r="L80" s="259">
        <f>+L75</f>
        <v>2880000</v>
      </c>
      <c r="M80" s="261" t="s">
        <v>1387</v>
      </c>
      <c r="N80" s="259">
        <f>+N75</f>
        <v>2000000</v>
      </c>
    </row>
    <row r="81" spans="2:14" x14ac:dyDescent="0.25">
      <c r="B81" t="s">
        <v>1386</v>
      </c>
      <c r="C81" s="99"/>
      <c r="D81" s="99">
        <f>+E72</f>
        <v>1900000</v>
      </c>
      <c r="E81" s="99">
        <f>+C72*$E$66</f>
        <v>15200000</v>
      </c>
      <c r="F81" s="99">
        <f>+(D72*$F$66)</f>
        <v>3420009</v>
      </c>
      <c r="G81" s="100">
        <f>+SUM(C81:F81)</f>
        <v>20520009</v>
      </c>
      <c r="I81" s="260">
        <v>46539</v>
      </c>
      <c r="J81" s="259">
        <f>+$F$77</f>
        <v>3420009</v>
      </c>
      <c r="K81" s="260">
        <v>46539</v>
      </c>
      <c r="L81" s="259">
        <f>+$F$78</f>
        <v>2592000</v>
      </c>
      <c r="M81" s="260">
        <v>46539</v>
      </c>
      <c r="N81" s="259">
        <f>+F83</f>
        <v>1800009</v>
      </c>
    </row>
    <row r="82" spans="2:14" x14ac:dyDescent="0.25">
      <c r="B82" t="s">
        <v>1385</v>
      </c>
      <c r="C82" s="99"/>
      <c r="D82" s="99">
        <f>+E73</f>
        <v>1440000</v>
      </c>
      <c r="E82" s="99">
        <f>+C73*$E$66</f>
        <v>11520000</v>
      </c>
      <c r="F82" s="99">
        <f>+(D73*$F$66)</f>
        <v>2592000</v>
      </c>
      <c r="G82" s="100">
        <f>+SUM(C82:F82)</f>
        <v>15552000</v>
      </c>
      <c r="I82" s="258" t="s">
        <v>1238</v>
      </c>
      <c r="J82" s="257">
        <f>+SUM(J76:J81)</f>
        <v>20520009</v>
      </c>
      <c r="K82" s="258" t="s">
        <v>1238</v>
      </c>
      <c r="L82" s="257">
        <f>+SUM(L76:L81)</f>
        <v>15552000</v>
      </c>
      <c r="M82" s="258" t="s">
        <v>1238</v>
      </c>
      <c r="N82" s="257">
        <f>+SUM(N76:N81)</f>
        <v>10800009</v>
      </c>
    </row>
    <row r="83" spans="2:14" x14ac:dyDescent="0.25">
      <c r="B83" t="s">
        <v>1384</v>
      </c>
      <c r="C83" s="99"/>
      <c r="D83" s="99">
        <f>+E74</f>
        <v>1000000</v>
      </c>
      <c r="E83" s="99">
        <f>+C74*$E$66</f>
        <v>8000000</v>
      </c>
      <c r="F83" s="99">
        <f>+(D74*$F$66)</f>
        <v>1800009</v>
      </c>
      <c r="G83" s="100">
        <f>+SUM(C83:F83)</f>
        <v>10800009</v>
      </c>
    </row>
    <row r="84" spans="2:14" x14ac:dyDescent="0.25">
      <c r="C84" s="99"/>
      <c r="D84" s="99"/>
      <c r="E84" s="99"/>
      <c r="F84" s="99"/>
      <c r="G84" s="100"/>
    </row>
    <row r="85" spans="2:14" x14ac:dyDescent="0.25">
      <c r="C85" s="99"/>
      <c r="D85" s="99"/>
      <c r="E85" s="99"/>
      <c r="F85" s="99"/>
      <c r="G85" s="100"/>
    </row>
    <row r="86" spans="2:14" x14ac:dyDescent="0.25">
      <c r="C86" s="255"/>
    </row>
    <row r="87" spans="2:14" x14ac:dyDescent="0.25">
      <c r="B87" t="s">
        <v>1383</v>
      </c>
      <c r="C87" s="348" t="s">
        <v>1242</v>
      </c>
      <c r="D87" s="348"/>
      <c r="E87" s="349" t="s">
        <v>1382</v>
      </c>
      <c r="F87" s="349"/>
      <c r="G87" s="349" t="s">
        <v>1381</v>
      </c>
      <c r="H87" s="349"/>
    </row>
    <row r="88" spans="2:14" x14ac:dyDescent="0.25">
      <c r="B88" t="s">
        <v>1249</v>
      </c>
      <c r="C88" s="255"/>
      <c r="D88" s="255"/>
    </row>
    <row r="89" spans="2:14" x14ac:dyDescent="0.25">
      <c r="B89" t="s">
        <v>1240</v>
      </c>
      <c r="C89" s="255"/>
      <c r="D89" s="256"/>
      <c r="I89" s="252" t="s">
        <v>1402</v>
      </c>
      <c r="J89" s="268">
        <v>2023</v>
      </c>
      <c r="K89" s="268">
        <v>2024</v>
      </c>
      <c r="L89" s="252" t="s">
        <v>1406</v>
      </c>
    </row>
    <row r="90" spans="2:14" x14ac:dyDescent="0.25">
      <c r="B90" t="s">
        <v>946</v>
      </c>
      <c r="C90" s="255"/>
      <c r="D90" s="255"/>
      <c r="I90" s="254" t="s">
        <v>1398</v>
      </c>
      <c r="J90" s="262">
        <v>4256000</v>
      </c>
      <c r="K90" s="262">
        <f>+C71</f>
        <v>4650957</v>
      </c>
      <c r="L90" s="259">
        <f>+K90-J90</f>
        <v>394957</v>
      </c>
    </row>
    <row r="91" spans="2:14" x14ac:dyDescent="0.25">
      <c r="B91" s="269" t="s">
        <v>1380</v>
      </c>
      <c r="C91" s="255"/>
      <c r="D91" s="255"/>
      <c r="F91" s="256"/>
      <c r="I91" s="254" t="s">
        <v>1386</v>
      </c>
      <c r="J91" s="262">
        <v>3472000</v>
      </c>
      <c r="K91" s="262">
        <f>+C72</f>
        <v>3800000</v>
      </c>
      <c r="L91" s="259">
        <f>+K91-J91</f>
        <v>328000</v>
      </c>
    </row>
    <row r="92" spans="2:14" x14ac:dyDescent="0.25">
      <c r="B92" t="s">
        <v>1379</v>
      </c>
      <c r="C92" s="255"/>
      <c r="D92" s="255"/>
      <c r="I92" s="254" t="s">
        <v>1385</v>
      </c>
      <c r="J92" s="262">
        <v>2632000</v>
      </c>
      <c r="K92" s="262">
        <f>+C73</f>
        <v>2880000</v>
      </c>
      <c r="L92" s="259">
        <f>+K92-J92</f>
        <v>248000</v>
      </c>
    </row>
    <row r="93" spans="2:14" x14ac:dyDescent="0.25">
      <c r="B93" t="s">
        <v>1378</v>
      </c>
      <c r="C93" s="255"/>
      <c r="E93" s="255"/>
      <c r="F93" s="100"/>
      <c r="G93" s="100"/>
      <c r="I93" s="254" t="s">
        <v>1397</v>
      </c>
      <c r="J93" s="262">
        <v>1792000</v>
      </c>
      <c r="K93" s="262">
        <f>+C74</f>
        <v>2000000</v>
      </c>
      <c r="L93" s="259">
        <f>+K93-J93</f>
        <v>208000</v>
      </c>
    </row>
    <row r="94" spans="2:14" x14ac:dyDescent="0.25">
      <c r="B94" t="s">
        <v>1377</v>
      </c>
      <c r="C94" s="255"/>
      <c r="D94" s="255"/>
      <c r="E94" s="255"/>
      <c r="F94" s="255"/>
    </row>
    <row r="95" spans="2:14" x14ac:dyDescent="0.25">
      <c r="B95" t="s">
        <v>1246</v>
      </c>
      <c r="C95" s="255"/>
      <c r="D95" s="255"/>
      <c r="E95" s="255"/>
      <c r="F95" s="255"/>
      <c r="K95" s="252" t="s">
        <v>1396</v>
      </c>
      <c r="L95" s="257">
        <f>+$C$73</f>
        <v>2880000</v>
      </c>
    </row>
    <row r="96" spans="2:14" x14ac:dyDescent="0.25">
      <c r="B96" t="s">
        <v>1246</v>
      </c>
      <c r="C96" s="255"/>
      <c r="D96" s="255"/>
      <c r="E96" s="255"/>
      <c r="F96" s="255"/>
      <c r="K96" s="263"/>
      <c r="L96" s="262"/>
    </row>
    <row r="97" spans="2:12" x14ac:dyDescent="0.25">
      <c r="B97" t="s">
        <v>1245</v>
      </c>
      <c r="C97" s="255"/>
      <c r="D97" s="255"/>
      <c r="E97" s="255"/>
      <c r="K97" s="261" t="s">
        <v>1393</v>
      </c>
      <c r="L97" s="259">
        <f>+L95</f>
        <v>2880000</v>
      </c>
    </row>
    <row r="98" spans="2:12" x14ac:dyDescent="0.25">
      <c r="B98" t="s">
        <v>1245</v>
      </c>
      <c r="C98" s="255"/>
      <c r="D98" s="255"/>
      <c r="E98" s="255"/>
      <c r="F98" s="255"/>
      <c r="H98" s="255"/>
      <c r="K98" s="261" t="s">
        <v>1392</v>
      </c>
      <c r="L98" s="259">
        <f>+L95</f>
        <v>2880000</v>
      </c>
    </row>
    <row r="99" spans="2:12" x14ac:dyDescent="0.25">
      <c r="B99" t="s">
        <v>1247</v>
      </c>
      <c r="C99" s="255"/>
      <c r="D99" s="255"/>
      <c r="E99" s="255"/>
      <c r="F99" s="255"/>
      <c r="K99" s="261" t="s">
        <v>1391</v>
      </c>
      <c r="L99" s="259">
        <f>+L95</f>
        <v>2880000</v>
      </c>
    </row>
    <row r="100" spans="2:12" x14ac:dyDescent="0.25">
      <c r="B100" t="s">
        <v>1248</v>
      </c>
      <c r="C100" s="255"/>
      <c r="D100" s="255"/>
      <c r="E100" s="255"/>
      <c r="K100" s="261" t="s">
        <v>1387</v>
      </c>
      <c r="L100" s="259">
        <f>+L95</f>
        <v>2880000</v>
      </c>
    </row>
    <row r="101" spans="2:12" x14ac:dyDescent="0.25">
      <c r="B101" t="s">
        <v>1376</v>
      </c>
      <c r="C101" s="255"/>
      <c r="D101" s="255"/>
      <c r="E101" s="255"/>
      <c r="K101" s="260">
        <v>46539</v>
      </c>
      <c r="L101" s="259">
        <f>+$F$78</f>
        <v>2592000</v>
      </c>
    </row>
    <row r="102" spans="2:12" x14ac:dyDescent="0.25">
      <c r="B102" t="s">
        <v>727</v>
      </c>
      <c r="C102" s="255"/>
      <c r="E102" s="255"/>
      <c r="F102" s="255"/>
      <c r="J102">
        <v>1</v>
      </c>
      <c r="K102" s="258" t="s">
        <v>1238</v>
      </c>
      <c r="L102" s="257">
        <f>+SUM(L96:L101)</f>
        <v>14112000</v>
      </c>
    </row>
    <row r="103" spans="2:12" x14ac:dyDescent="0.25">
      <c r="C103" s="255"/>
    </row>
    <row r="104" spans="2:12" x14ac:dyDescent="0.25">
      <c r="B104" t="s">
        <v>1292</v>
      </c>
      <c r="C104" s="255"/>
      <c r="D104" s="256"/>
      <c r="F104" s="256"/>
      <c r="H104" s="256"/>
      <c r="I104" s="256"/>
    </row>
    <row r="105" spans="2:12" x14ac:dyDescent="0.25">
      <c r="C105" s="255"/>
      <c r="I105" s="100"/>
    </row>
    <row r="106" spans="2:12" x14ac:dyDescent="0.25">
      <c r="C106" s="255"/>
      <c r="I106" s="252" t="s">
        <v>1402</v>
      </c>
      <c r="J106" s="268">
        <v>2024</v>
      </c>
      <c r="K106" s="252" t="s">
        <v>1406</v>
      </c>
    </row>
    <row r="107" spans="2:12" x14ac:dyDescent="0.25">
      <c r="I107" s="254" t="s">
        <v>1398</v>
      </c>
      <c r="J107" s="262">
        <v>4650957</v>
      </c>
      <c r="K107" s="262">
        <v>394957</v>
      </c>
    </row>
    <row r="108" spans="2:12" x14ac:dyDescent="0.25">
      <c r="I108" s="254" t="s">
        <v>1386</v>
      </c>
      <c r="J108" s="262">
        <v>3800000</v>
      </c>
      <c r="K108" s="262">
        <v>328000</v>
      </c>
    </row>
    <row r="109" spans="2:12" x14ac:dyDescent="0.25">
      <c r="I109" s="254" t="s">
        <v>1385</v>
      </c>
      <c r="J109" s="262">
        <v>2880000</v>
      </c>
      <c r="K109" s="262">
        <v>248000</v>
      </c>
    </row>
    <row r="110" spans="2:12" x14ac:dyDescent="0.25">
      <c r="I110" s="254" t="s">
        <v>1397</v>
      </c>
      <c r="J110" s="262">
        <v>2000000</v>
      </c>
      <c r="K110" s="262">
        <v>208000</v>
      </c>
    </row>
  </sheetData>
  <autoFilter ref="B1:I52"/>
  <sortState ref="B2:H52">
    <sortCondition ref="D2:D52"/>
    <sortCondition ref="F2:F52"/>
  </sortState>
  <mergeCells count="3">
    <mergeCell ref="C87:D87"/>
    <mergeCell ref="E87:F87"/>
    <mergeCell ref="G87:H87"/>
  </mergeCells>
  <pageMargins left="0.7" right="0.7" top="0.75" bottom="0.75" header="0.3" footer="0.3"/>
  <pageSetup scale="40"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R149"/>
  <sheetViews>
    <sheetView topLeftCell="A106" zoomScale="80" zoomScaleNormal="80" workbookViewId="0">
      <selection activeCell="R4" sqref="R4"/>
    </sheetView>
  </sheetViews>
  <sheetFormatPr baseColWidth="10" defaultRowHeight="15" x14ac:dyDescent="0.25"/>
  <cols>
    <col min="1" max="7" width="11.42578125" style="93"/>
    <col min="8" max="8" width="60.140625" style="149" customWidth="1"/>
    <col min="9" max="11" width="11.42578125" style="93"/>
    <col min="12" max="12" width="65.28515625" style="93" customWidth="1"/>
    <col min="13" max="13" width="20.85546875" style="93" customWidth="1"/>
    <col min="14" max="16384" width="11.42578125" style="93"/>
  </cols>
  <sheetData>
    <row r="1" spans="2:18" ht="38.25" x14ac:dyDescent="0.25">
      <c r="B1" s="148" t="s">
        <v>966</v>
      </c>
      <c r="C1" s="148" t="s">
        <v>967</v>
      </c>
      <c r="D1" s="148" t="s">
        <v>968</v>
      </c>
      <c r="E1" s="148" t="s">
        <v>0</v>
      </c>
      <c r="F1" s="148" t="s">
        <v>1</v>
      </c>
      <c r="G1" s="148" t="s">
        <v>2</v>
      </c>
      <c r="H1" s="1" t="s">
        <v>3</v>
      </c>
      <c r="I1" s="1" t="s">
        <v>4</v>
      </c>
      <c r="J1" s="1" t="s">
        <v>5</v>
      </c>
      <c r="K1" s="1" t="s">
        <v>6</v>
      </c>
      <c r="L1" s="1" t="s">
        <v>1182</v>
      </c>
      <c r="M1" s="5" t="s">
        <v>1181</v>
      </c>
      <c r="N1" s="1" t="s">
        <v>7</v>
      </c>
      <c r="O1" s="5" t="s">
        <v>1250</v>
      </c>
      <c r="P1" s="5" t="s">
        <v>1251</v>
      </c>
      <c r="Q1" s="5" t="s">
        <v>1252</v>
      </c>
    </row>
    <row r="2" spans="2:18" ht="178.5" x14ac:dyDescent="0.25">
      <c r="B2" s="5" t="s">
        <v>964</v>
      </c>
      <c r="C2" s="5" t="s">
        <v>982</v>
      </c>
      <c r="D2" s="5">
        <v>3843099</v>
      </c>
      <c r="E2" s="5" t="s">
        <v>943</v>
      </c>
      <c r="F2" s="5" t="s">
        <v>931</v>
      </c>
      <c r="G2" s="5" t="s">
        <v>521</v>
      </c>
      <c r="H2" s="5" t="s">
        <v>548</v>
      </c>
      <c r="I2" s="101">
        <v>1</v>
      </c>
      <c r="J2" s="5" t="s">
        <v>549</v>
      </c>
      <c r="K2" s="5" t="s">
        <v>522</v>
      </c>
      <c r="L2" s="5" t="s">
        <v>550</v>
      </c>
      <c r="M2" s="105">
        <v>4560000</v>
      </c>
      <c r="N2" s="5">
        <v>1</v>
      </c>
      <c r="O2" s="5" t="s">
        <v>493</v>
      </c>
      <c r="P2" s="5" t="s">
        <v>1303</v>
      </c>
      <c r="Q2" s="5"/>
    </row>
    <row r="3" spans="2:18" ht="165.75" x14ac:dyDescent="0.25">
      <c r="B3" s="5" t="s">
        <v>964</v>
      </c>
      <c r="C3" s="5" t="s">
        <v>965</v>
      </c>
      <c r="D3" s="5">
        <v>4717401</v>
      </c>
      <c r="E3" s="5" t="s">
        <v>946</v>
      </c>
      <c r="F3" s="5" t="s">
        <v>947</v>
      </c>
      <c r="G3" s="5" t="s">
        <v>948</v>
      </c>
      <c r="H3" s="5" t="s">
        <v>973</v>
      </c>
      <c r="I3" s="5">
        <v>1</v>
      </c>
      <c r="J3" s="5"/>
      <c r="K3" s="5" t="s">
        <v>949</v>
      </c>
      <c r="L3" s="5" t="s">
        <v>950</v>
      </c>
      <c r="M3" s="105">
        <v>22000000</v>
      </c>
      <c r="N3" s="5">
        <v>1</v>
      </c>
      <c r="O3" s="5" t="s">
        <v>337</v>
      </c>
      <c r="P3" s="5" t="s">
        <v>1245</v>
      </c>
      <c r="Q3" s="5"/>
    </row>
    <row r="4" spans="2:18" ht="127.5" x14ac:dyDescent="0.25">
      <c r="B4" s="5" t="s">
        <v>964</v>
      </c>
      <c r="C4" s="5" t="s">
        <v>965</v>
      </c>
      <c r="D4" s="5">
        <v>4717401</v>
      </c>
      <c r="E4" s="5" t="s">
        <v>946</v>
      </c>
      <c r="F4" s="5" t="s">
        <v>947</v>
      </c>
      <c r="G4" s="5" t="s">
        <v>948</v>
      </c>
      <c r="H4" s="5" t="s">
        <v>974</v>
      </c>
      <c r="I4" s="5">
        <v>2</v>
      </c>
      <c r="J4" s="5"/>
      <c r="K4" s="5" t="s">
        <v>949</v>
      </c>
      <c r="L4" s="5" t="s">
        <v>951</v>
      </c>
      <c r="M4" s="105">
        <v>900000</v>
      </c>
      <c r="N4" s="5">
        <v>1</v>
      </c>
      <c r="O4" s="5" t="s">
        <v>337</v>
      </c>
      <c r="P4" s="5" t="s">
        <v>1245</v>
      </c>
      <c r="Q4" s="5"/>
    </row>
    <row r="5" spans="2:18" ht="165.75" x14ac:dyDescent="0.25">
      <c r="B5" s="5" t="s">
        <v>964</v>
      </c>
      <c r="C5" s="5" t="s">
        <v>965</v>
      </c>
      <c r="D5" s="5">
        <v>4717401</v>
      </c>
      <c r="E5" s="5" t="s">
        <v>946</v>
      </c>
      <c r="F5" s="5" t="s">
        <v>947</v>
      </c>
      <c r="G5" s="5" t="s">
        <v>948</v>
      </c>
      <c r="H5" s="5" t="s">
        <v>975</v>
      </c>
      <c r="I5" s="5">
        <v>1</v>
      </c>
      <c r="J5" s="5"/>
      <c r="K5" s="5" t="s">
        <v>949</v>
      </c>
      <c r="L5" s="5" t="s">
        <v>952</v>
      </c>
      <c r="M5" s="105">
        <v>1000000</v>
      </c>
      <c r="N5" s="5">
        <v>1</v>
      </c>
      <c r="O5" s="5" t="s">
        <v>337</v>
      </c>
      <c r="P5" s="5" t="s">
        <v>1245</v>
      </c>
      <c r="Q5" s="5"/>
    </row>
    <row r="6" spans="2:18" ht="191.25" x14ac:dyDescent="0.25">
      <c r="B6" s="5" t="s">
        <v>964</v>
      </c>
      <c r="C6" s="5" t="s">
        <v>965</v>
      </c>
      <c r="D6" s="5">
        <v>4717401</v>
      </c>
      <c r="E6" s="5" t="s">
        <v>946</v>
      </c>
      <c r="F6" s="5" t="s">
        <v>947</v>
      </c>
      <c r="G6" s="5" t="s">
        <v>948</v>
      </c>
      <c r="H6" s="5" t="s">
        <v>976</v>
      </c>
      <c r="I6" s="5">
        <v>1</v>
      </c>
      <c r="J6" s="5"/>
      <c r="K6" s="5" t="s">
        <v>949</v>
      </c>
      <c r="L6" s="5" t="s">
        <v>953</v>
      </c>
      <c r="M6" s="105">
        <v>2500000</v>
      </c>
      <c r="N6" s="5">
        <v>1</v>
      </c>
      <c r="O6" s="5" t="s">
        <v>337</v>
      </c>
      <c r="P6" s="5" t="s">
        <v>1245</v>
      </c>
      <c r="Q6" s="5"/>
    </row>
    <row r="7" spans="2:18" ht="127.5" x14ac:dyDescent="0.25">
      <c r="B7" s="5" t="s">
        <v>964</v>
      </c>
      <c r="C7" s="5" t="s">
        <v>965</v>
      </c>
      <c r="D7" s="5">
        <v>4717401</v>
      </c>
      <c r="E7" s="5" t="s">
        <v>946</v>
      </c>
      <c r="F7" s="5" t="s">
        <v>947</v>
      </c>
      <c r="G7" s="5" t="s">
        <v>948</v>
      </c>
      <c r="H7" s="5" t="s">
        <v>977</v>
      </c>
      <c r="I7" s="5">
        <v>1</v>
      </c>
      <c r="J7" s="5"/>
      <c r="K7" s="5" t="s">
        <v>949</v>
      </c>
      <c r="L7" s="5" t="s">
        <v>954</v>
      </c>
      <c r="M7" s="105">
        <v>3900000</v>
      </c>
      <c r="N7" s="5">
        <v>1</v>
      </c>
      <c r="O7" s="5" t="s">
        <v>493</v>
      </c>
      <c r="P7" s="5" t="s">
        <v>1245</v>
      </c>
      <c r="Q7" s="5"/>
    </row>
    <row r="8" spans="2:18" ht="204" x14ac:dyDescent="0.25">
      <c r="B8" s="5" t="s">
        <v>964</v>
      </c>
      <c r="C8" s="5" t="s">
        <v>965</v>
      </c>
      <c r="D8" s="5">
        <v>4717401</v>
      </c>
      <c r="E8" s="5" t="s">
        <v>946</v>
      </c>
      <c r="F8" s="5" t="s">
        <v>947</v>
      </c>
      <c r="G8" s="5" t="s">
        <v>948</v>
      </c>
      <c r="H8" s="5" t="s">
        <v>978</v>
      </c>
      <c r="I8" s="5">
        <v>1</v>
      </c>
      <c r="J8" s="5"/>
      <c r="K8" s="5" t="s">
        <v>949</v>
      </c>
      <c r="L8" s="5" t="s">
        <v>955</v>
      </c>
      <c r="M8" s="105">
        <v>1200000</v>
      </c>
      <c r="N8" s="5">
        <v>1</v>
      </c>
      <c r="O8" s="5" t="s">
        <v>493</v>
      </c>
      <c r="P8" s="5" t="s">
        <v>1245</v>
      </c>
      <c r="Q8" s="5"/>
    </row>
    <row r="9" spans="2:18" ht="76.5" x14ac:dyDescent="0.25">
      <c r="B9" s="5" t="s">
        <v>964</v>
      </c>
      <c r="C9" s="5" t="s">
        <v>965</v>
      </c>
      <c r="D9" s="5">
        <v>45250</v>
      </c>
      <c r="E9" s="5" t="s">
        <v>940</v>
      </c>
      <c r="F9" s="5" t="s">
        <v>641</v>
      </c>
      <c r="G9" s="5" t="s">
        <v>623</v>
      </c>
      <c r="H9" s="5" t="s">
        <v>636</v>
      </c>
      <c r="I9" s="5">
        <v>30</v>
      </c>
      <c r="J9" s="5" t="s">
        <v>625</v>
      </c>
      <c r="K9" s="105" t="s">
        <v>625</v>
      </c>
      <c r="L9" s="5" t="s">
        <v>637</v>
      </c>
      <c r="M9" s="105">
        <v>195000000</v>
      </c>
      <c r="N9" s="5">
        <v>1</v>
      </c>
      <c r="O9" s="5" t="s">
        <v>18</v>
      </c>
      <c r="P9" s="5" t="s">
        <v>1245</v>
      </c>
      <c r="Q9" s="5" t="s">
        <v>1306</v>
      </c>
      <c r="R9" s="5"/>
    </row>
    <row r="10" spans="2:18" ht="114.75" x14ac:dyDescent="0.25">
      <c r="B10" s="5" t="s">
        <v>969</v>
      </c>
      <c r="C10" s="5" t="s">
        <v>986</v>
      </c>
      <c r="D10" s="5">
        <v>3811106</v>
      </c>
      <c r="E10" s="5" t="s">
        <v>944</v>
      </c>
      <c r="F10" s="5" t="s">
        <v>8</v>
      </c>
      <c r="G10" s="5" t="s">
        <v>58</v>
      </c>
      <c r="H10" s="5" t="s">
        <v>165</v>
      </c>
      <c r="I10" s="5">
        <v>3</v>
      </c>
      <c r="J10" s="5" t="s">
        <v>11</v>
      </c>
      <c r="K10" s="5" t="s">
        <v>23</v>
      </c>
      <c r="L10" s="5"/>
      <c r="M10" s="105">
        <v>1290000</v>
      </c>
      <c r="N10" s="5">
        <v>1</v>
      </c>
      <c r="O10" s="5" t="s">
        <v>18</v>
      </c>
      <c r="P10" s="5" t="s">
        <v>1303</v>
      </c>
      <c r="Q10" s="5"/>
    </row>
    <row r="11" spans="2:18" ht="76.5" x14ac:dyDescent="0.25">
      <c r="B11" s="5" t="s">
        <v>969</v>
      </c>
      <c r="C11" s="5" t="s">
        <v>986</v>
      </c>
      <c r="D11" s="5">
        <v>3811106</v>
      </c>
      <c r="E11" s="5" t="s">
        <v>944</v>
      </c>
      <c r="F11" s="5" t="s">
        <v>8</v>
      </c>
      <c r="G11" s="5" t="s">
        <v>13</v>
      </c>
      <c r="H11" s="5" t="s">
        <v>166</v>
      </c>
      <c r="I11" s="5">
        <v>15</v>
      </c>
      <c r="J11" s="5" t="s">
        <v>11</v>
      </c>
      <c r="K11" s="5" t="s">
        <v>23</v>
      </c>
      <c r="L11" s="5"/>
      <c r="M11" s="105">
        <v>1935000</v>
      </c>
      <c r="N11" s="5">
        <v>1</v>
      </c>
      <c r="O11" s="5" t="s">
        <v>18</v>
      </c>
      <c r="P11" s="5" t="s">
        <v>1303</v>
      </c>
      <c r="Q11" s="5"/>
    </row>
    <row r="12" spans="2:18" ht="114.75" x14ac:dyDescent="0.25">
      <c r="B12" s="5" t="s">
        <v>969</v>
      </c>
      <c r="C12" s="5" t="s">
        <v>986</v>
      </c>
      <c r="D12" s="5">
        <v>3811106</v>
      </c>
      <c r="E12" s="5" t="s">
        <v>944</v>
      </c>
      <c r="F12" s="5" t="s">
        <v>8</v>
      </c>
      <c r="G12" s="5" t="s">
        <v>210</v>
      </c>
      <c r="H12" s="5" t="s">
        <v>925</v>
      </c>
      <c r="I12" s="5">
        <v>2</v>
      </c>
      <c r="J12" s="5"/>
      <c r="K12" s="5" t="s">
        <v>12</v>
      </c>
      <c r="L12" s="5" t="s">
        <v>211</v>
      </c>
      <c r="M12" s="105"/>
      <c r="N12" s="5">
        <v>1</v>
      </c>
      <c r="O12" s="5" t="s">
        <v>18</v>
      </c>
      <c r="P12" s="5" t="s">
        <v>1303</v>
      </c>
      <c r="Q12" s="5"/>
    </row>
    <row r="13" spans="2:18" ht="63.75" x14ac:dyDescent="0.25">
      <c r="B13" s="5" t="s">
        <v>969</v>
      </c>
      <c r="C13" s="5" t="s">
        <v>970</v>
      </c>
      <c r="D13" s="5">
        <v>47829</v>
      </c>
      <c r="E13" s="5" t="s">
        <v>944</v>
      </c>
      <c r="F13" s="5" t="s">
        <v>8</v>
      </c>
      <c r="G13" s="5" t="s">
        <v>13</v>
      </c>
      <c r="H13" s="5" t="s">
        <v>14</v>
      </c>
      <c r="I13" s="5">
        <v>30</v>
      </c>
      <c r="J13" s="5" t="s">
        <v>15</v>
      </c>
      <c r="K13" s="5" t="s">
        <v>16</v>
      </c>
      <c r="L13" s="5" t="s">
        <v>17</v>
      </c>
      <c r="M13" s="105">
        <v>29000000</v>
      </c>
      <c r="N13" s="5">
        <v>1</v>
      </c>
      <c r="O13" s="5" t="s">
        <v>18</v>
      </c>
      <c r="P13" s="5" t="s">
        <v>1245</v>
      </c>
      <c r="Q13" s="5"/>
    </row>
    <row r="14" spans="2:18" ht="63.75" x14ac:dyDescent="0.25">
      <c r="B14" s="5" t="s">
        <v>969</v>
      </c>
      <c r="C14" s="5" t="s">
        <v>970</v>
      </c>
      <c r="D14" s="5">
        <v>47829</v>
      </c>
      <c r="E14" s="5" t="s">
        <v>944</v>
      </c>
      <c r="F14" s="5" t="s">
        <v>8</v>
      </c>
      <c r="G14" s="5" t="s">
        <v>13</v>
      </c>
      <c r="H14" s="5" t="s">
        <v>19</v>
      </c>
      <c r="I14" s="5">
        <v>30</v>
      </c>
      <c r="J14" s="5" t="s">
        <v>15</v>
      </c>
      <c r="K14" s="5" t="s">
        <v>16</v>
      </c>
      <c r="L14" s="5" t="s">
        <v>20</v>
      </c>
      <c r="M14" s="105">
        <v>30000000</v>
      </c>
      <c r="N14" s="5">
        <v>1</v>
      </c>
      <c r="O14" s="5" t="s">
        <v>18</v>
      </c>
      <c r="P14" s="5" t="s">
        <v>1245</v>
      </c>
      <c r="Q14" s="5"/>
    </row>
    <row r="15" spans="2:18" ht="63.75" x14ac:dyDescent="0.25">
      <c r="B15" s="5" t="s">
        <v>969</v>
      </c>
      <c r="C15" s="5" t="s">
        <v>970</v>
      </c>
      <c r="D15" s="5">
        <v>47829</v>
      </c>
      <c r="E15" s="5" t="s">
        <v>944</v>
      </c>
      <c r="F15" s="5" t="s">
        <v>8</v>
      </c>
      <c r="G15" s="5" t="s">
        <v>13</v>
      </c>
      <c r="H15" s="5" t="s">
        <v>21</v>
      </c>
      <c r="I15" s="5">
        <v>30</v>
      </c>
      <c r="J15" s="5" t="s">
        <v>15</v>
      </c>
      <c r="K15" s="5" t="s">
        <v>16</v>
      </c>
      <c r="L15" s="5" t="s">
        <v>20</v>
      </c>
      <c r="M15" s="105">
        <v>38870000</v>
      </c>
      <c r="N15" s="5">
        <v>1</v>
      </c>
      <c r="O15" s="5" t="s">
        <v>18</v>
      </c>
      <c r="P15" s="5" t="s">
        <v>1245</v>
      </c>
      <c r="Q15" s="5"/>
    </row>
    <row r="16" spans="2:18" ht="114.75" x14ac:dyDescent="0.25">
      <c r="B16" s="5" t="s">
        <v>969</v>
      </c>
      <c r="C16" s="5" t="s">
        <v>970</v>
      </c>
      <c r="D16" s="5">
        <v>47829</v>
      </c>
      <c r="E16" s="5" t="s">
        <v>944</v>
      </c>
      <c r="F16" s="5" t="s">
        <v>8</v>
      </c>
      <c r="G16" s="5" t="s">
        <v>58</v>
      </c>
      <c r="H16" s="5" t="s">
        <v>61</v>
      </c>
      <c r="I16" s="5">
        <v>1</v>
      </c>
      <c r="J16" s="5" t="s">
        <v>11</v>
      </c>
      <c r="K16" s="5" t="s">
        <v>16</v>
      </c>
      <c r="L16" s="5" t="s">
        <v>62</v>
      </c>
      <c r="M16" s="105">
        <v>2500000</v>
      </c>
      <c r="N16" s="5">
        <v>1</v>
      </c>
      <c r="O16" s="5" t="s">
        <v>18</v>
      </c>
      <c r="P16" s="5" t="s">
        <v>1245</v>
      </c>
      <c r="Q16" s="5"/>
    </row>
    <row r="17" spans="2:17" ht="114.75" x14ac:dyDescent="0.25">
      <c r="B17" s="5" t="s">
        <v>964</v>
      </c>
      <c r="C17" s="5" t="s">
        <v>982</v>
      </c>
      <c r="D17" s="5">
        <v>3812104</v>
      </c>
      <c r="E17" s="5" t="s">
        <v>944</v>
      </c>
      <c r="F17" s="5" t="s">
        <v>8</v>
      </c>
      <c r="G17" s="5" t="s">
        <v>13</v>
      </c>
      <c r="H17" s="5" t="s">
        <v>167</v>
      </c>
      <c r="I17" s="5">
        <v>2</v>
      </c>
      <c r="J17" s="5" t="s">
        <v>11</v>
      </c>
      <c r="K17" s="5" t="s">
        <v>23</v>
      </c>
      <c r="L17" s="5" t="s">
        <v>168</v>
      </c>
      <c r="M17" s="105">
        <v>1838000</v>
      </c>
      <c r="N17" s="5">
        <v>1</v>
      </c>
      <c r="O17" s="5" t="s">
        <v>18</v>
      </c>
      <c r="P17" s="5" t="s">
        <v>1303</v>
      </c>
      <c r="Q17" s="5"/>
    </row>
    <row r="18" spans="2:17" ht="114.75" x14ac:dyDescent="0.25">
      <c r="B18" s="5" t="s">
        <v>964</v>
      </c>
      <c r="C18" s="5" t="s">
        <v>982</v>
      </c>
      <c r="D18" s="5">
        <v>3812104</v>
      </c>
      <c r="E18" s="5" t="s">
        <v>944</v>
      </c>
      <c r="F18" s="5" t="s">
        <v>8</v>
      </c>
      <c r="G18" s="5" t="s">
        <v>169</v>
      </c>
      <c r="H18" s="5" t="s">
        <v>170</v>
      </c>
      <c r="I18" s="5">
        <v>4</v>
      </c>
      <c r="J18" s="5" t="s">
        <v>11</v>
      </c>
      <c r="K18" s="5" t="s">
        <v>23</v>
      </c>
      <c r="L18" s="5" t="s">
        <v>171</v>
      </c>
      <c r="M18" s="105">
        <v>2876000</v>
      </c>
      <c r="N18" s="5">
        <v>1</v>
      </c>
      <c r="O18" s="5" t="s">
        <v>18</v>
      </c>
      <c r="P18" s="5" t="s">
        <v>1303</v>
      </c>
      <c r="Q18" s="5"/>
    </row>
    <row r="19" spans="2:17" ht="114.75" x14ac:dyDescent="0.25">
      <c r="B19" s="5" t="s">
        <v>964</v>
      </c>
      <c r="C19" s="5" t="s">
        <v>982</v>
      </c>
      <c r="D19" s="5">
        <v>3812104</v>
      </c>
      <c r="E19" s="5" t="s">
        <v>944</v>
      </c>
      <c r="F19" s="5" t="s">
        <v>8</v>
      </c>
      <c r="G19" s="5" t="s">
        <v>926</v>
      </c>
      <c r="H19" s="5" t="s">
        <v>212</v>
      </c>
      <c r="I19" s="5">
        <v>1</v>
      </c>
      <c r="J19" s="5"/>
      <c r="K19" s="5" t="s">
        <v>12</v>
      </c>
      <c r="L19" s="5" t="s">
        <v>213</v>
      </c>
      <c r="M19" s="105">
        <v>1299480</v>
      </c>
      <c r="N19" s="5">
        <v>1</v>
      </c>
      <c r="O19" s="5" t="s">
        <v>18</v>
      </c>
      <c r="P19" s="5" t="s">
        <v>1303</v>
      </c>
      <c r="Q19" s="5"/>
    </row>
    <row r="20" spans="2:17" ht="76.5" x14ac:dyDescent="0.25">
      <c r="B20" s="5" t="s">
        <v>969</v>
      </c>
      <c r="C20" s="5" t="s">
        <v>986</v>
      </c>
      <c r="D20" s="5">
        <v>3811106</v>
      </c>
      <c r="E20" s="5" t="s">
        <v>940</v>
      </c>
      <c r="F20" s="5" t="s">
        <v>641</v>
      </c>
      <c r="G20" s="5" t="s">
        <v>627</v>
      </c>
      <c r="H20" s="5" t="s">
        <v>628</v>
      </c>
      <c r="I20" s="5">
        <v>2</v>
      </c>
      <c r="J20" s="5" t="s">
        <v>625</v>
      </c>
      <c r="K20" s="5" t="s">
        <v>625</v>
      </c>
      <c r="L20" s="5" t="s">
        <v>629</v>
      </c>
      <c r="M20" s="105">
        <v>1300000</v>
      </c>
      <c r="N20" s="5">
        <v>1</v>
      </c>
      <c r="O20" s="5" t="s">
        <v>18</v>
      </c>
      <c r="P20" s="5" t="s">
        <v>1303</v>
      </c>
      <c r="Q20" s="5"/>
    </row>
    <row r="21" spans="2:17" ht="76.5" x14ac:dyDescent="0.25">
      <c r="B21" s="5" t="s">
        <v>969</v>
      </c>
      <c r="C21" s="5" t="s">
        <v>986</v>
      </c>
      <c r="D21" s="5">
        <v>3811106</v>
      </c>
      <c r="E21" s="5" t="s">
        <v>940</v>
      </c>
      <c r="F21" s="5" t="s">
        <v>641</v>
      </c>
      <c r="G21" s="5" t="s">
        <v>627</v>
      </c>
      <c r="H21" s="5" t="s">
        <v>630</v>
      </c>
      <c r="I21" s="5">
        <v>4</v>
      </c>
      <c r="J21" s="5" t="s">
        <v>625</v>
      </c>
      <c r="K21" s="5" t="s">
        <v>625</v>
      </c>
      <c r="L21" s="5" t="s">
        <v>631</v>
      </c>
      <c r="M21" s="105">
        <v>1960000</v>
      </c>
      <c r="N21" s="5">
        <v>1</v>
      </c>
      <c r="O21" s="5" t="s">
        <v>179</v>
      </c>
      <c r="P21" s="5" t="s">
        <v>1303</v>
      </c>
      <c r="Q21" s="5"/>
    </row>
    <row r="22" spans="2:17" ht="76.5" x14ac:dyDescent="0.25">
      <c r="B22" s="5" t="s">
        <v>969</v>
      </c>
      <c r="C22" s="5" t="s">
        <v>986</v>
      </c>
      <c r="D22" s="5">
        <v>3811106</v>
      </c>
      <c r="E22" s="5" t="s">
        <v>940</v>
      </c>
      <c r="F22" s="5" t="s">
        <v>641</v>
      </c>
      <c r="G22" s="5" t="s">
        <v>627</v>
      </c>
      <c r="H22" s="5" t="s">
        <v>632</v>
      </c>
      <c r="I22" s="5">
        <v>7</v>
      </c>
      <c r="J22" s="5" t="s">
        <v>625</v>
      </c>
      <c r="K22" s="5" t="s">
        <v>625</v>
      </c>
      <c r="L22" s="5" t="s">
        <v>633</v>
      </c>
      <c r="M22" s="105">
        <v>1750000</v>
      </c>
      <c r="N22" s="5">
        <v>1</v>
      </c>
      <c r="O22" s="5" t="s">
        <v>18</v>
      </c>
      <c r="P22" s="5" t="s">
        <v>1303</v>
      </c>
      <c r="Q22" s="5"/>
    </row>
    <row r="23" spans="2:17" ht="76.5" x14ac:dyDescent="0.25">
      <c r="B23" s="5" t="s">
        <v>969</v>
      </c>
      <c r="C23" s="5" t="s">
        <v>986</v>
      </c>
      <c r="D23" s="5">
        <v>3811106</v>
      </c>
      <c r="E23" s="5" t="s">
        <v>940</v>
      </c>
      <c r="F23" s="5" t="s">
        <v>641</v>
      </c>
      <c r="G23" s="5" t="s">
        <v>627</v>
      </c>
      <c r="H23" s="5" t="s">
        <v>634</v>
      </c>
      <c r="I23" s="5">
        <v>15</v>
      </c>
      <c r="J23" s="5" t="s">
        <v>625</v>
      </c>
      <c r="K23" s="5" t="s">
        <v>625</v>
      </c>
      <c r="L23" s="5" t="s">
        <v>635</v>
      </c>
      <c r="M23" s="105">
        <v>5250000</v>
      </c>
      <c r="N23" s="5">
        <v>1</v>
      </c>
      <c r="O23" s="5" t="s">
        <v>18</v>
      </c>
      <c r="P23" s="5" t="s">
        <v>1303</v>
      </c>
      <c r="Q23" s="5"/>
    </row>
    <row r="24" spans="2:17" ht="153" x14ac:dyDescent="0.25">
      <c r="B24" s="5" t="s">
        <v>969</v>
      </c>
      <c r="C24" s="5" t="s">
        <v>986</v>
      </c>
      <c r="D24" s="5">
        <v>3811106</v>
      </c>
      <c r="E24" s="5" t="s">
        <v>942</v>
      </c>
      <c r="F24" s="5" t="s">
        <v>379</v>
      </c>
      <c r="G24" s="5" t="s">
        <v>380</v>
      </c>
      <c r="H24" s="5" t="s">
        <v>381</v>
      </c>
      <c r="I24" s="5">
        <v>52</v>
      </c>
      <c r="J24" s="5" t="s">
        <v>382</v>
      </c>
      <c r="K24" s="5"/>
      <c r="L24" s="5" t="s">
        <v>383</v>
      </c>
      <c r="M24" s="105">
        <v>7800000</v>
      </c>
      <c r="N24" s="5">
        <v>1</v>
      </c>
      <c r="O24" s="5" t="s">
        <v>18</v>
      </c>
      <c r="P24" s="5" t="s">
        <v>1303</v>
      </c>
      <c r="Q24" s="5"/>
    </row>
    <row r="25" spans="2:17" ht="102" x14ac:dyDescent="0.25">
      <c r="B25" s="5" t="s">
        <v>969</v>
      </c>
      <c r="C25" s="5" t="s">
        <v>986</v>
      </c>
      <c r="D25" s="5">
        <v>3811106</v>
      </c>
      <c r="E25" s="5" t="s">
        <v>942</v>
      </c>
      <c r="F25" s="5" t="s">
        <v>379</v>
      </c>
      <c r="G25" s="5" t="s">
        <v>380</v>
      </c>
      <c r="H25" s="5" t="s">
        <v>387</v>
      </c>
      <c r="I25" s="5">
        <v>3</v>
      </c>
      <c r="J25" s="5" t="s">
        <v>388</v>
      </c>
      <c r="K25" s="5" t="s">
        <v>16</v>
      </c>
      <c r="L25" s="5" t="s">
        <v>389</v>
      </c>
      <c r="M25" s="105">
        <v>1050000</v>
      </c>
      <c r="N25" s="5">
        <v>1</v>
      </c>
      <c r="O25" s="5" t="s">
        <v>18</v>
      </c>
      <c r="P25" s="5" t="s">
        <v>1303</v>
      </c>
      <c r="Q25" s="5"/>
    </row>
    <row r="26" spans="2:17" ht="89.25" x14ac:dyDescent="0.25">
      <c r="B26" s="5" t="s">
        <v>969</v>
      </c>
      <c r="C26" s="5" t="s">
        <v>986</v>
      </c>
      <c r="D26" s="5">
        <v>3812201</v>
      </c>
      <c r="E26" s="5" t="s">
        <v>670</v>
      </c>
      <c r="F26" s="5" t="s">
        <v>936</v>
      </c>
      <c r="G26" s="5" t="s">
        <v>220</v>
      </c>
      <c r="H26" s="5" t="s">
        <v>697</v>
      </c>
      <c r="I26" s="5">
        <v>1</v>
      </c>
      <c r="J26" s="5" t="s">
        <v>225</v>
      </c>
      <c r="K26" s="5" t="s">
        <v>222</v>
      </c>
      <c r="L26" s="5" t="s">
        <v>698</v>
      </c>
      <c r="M26" s="105">
        <v>1600000</v>
      </c>
      <c r="N26" s="5">
        <v>1</v>
      </c>
      <c r="O26" s="5" t="s">
        <v>18</v>
      </c>
      <c r="P26" s="5" t="s">
        <v>1303</v>
      </c>
      <c r="Q26" s="5"/>
    </row>
    <row r="27" spans="2:17" ht="89.25" x14ac:dyDescent="0.25">
      <c r="B27" s="5" t="s">
        <v>969</v>
      </c>
      <c r="C27" s="5" t="s">
        <v>986</v>
      </c>
      <c r="D27" s="5">
        <v>3811106</v>
      </c>
      <c r="E27" s="5" t="s">
        <v>670</v>
      </c>
      <c r="F27" s="5" t="s">
        <v>936</v>
      </c>
      <c r="G27" s="5" t="s">
        <v>220</v>
      </c>
      <c r="H27" s="5" t="s">
        <v>699</v>
      </c>
      <c r="I27" s="5">
        <v>2</v>
      </c>
      <c r="J27" s="5" t="s">
        <v>225</v>
      </c>
      <c r="K27" s="5" t="s">
        <v>222</v>
      </c>
      <c r="L27" s="5" t="s">
        <v>700</v>
      </c>
      <c r="M27" s="105">
        <v>900000</v>
      </c>
      <c r="N27" s="5">
        <v>1</v>
      </c>
      <c r="O27" s="5" t="s">
        <v>18</v>
      </c>
      <c r="P27" s="5" t="s">
        <v>1303</v>
      </c>
      <c r="Q27" s="5"/>
    </row>
    <row r="28" spans="2:17" ht="89.25" x14ac:dyDescent="0.25">
      <c r="B28" s="5" t="s">
        <v>969</v>
      </c>
      <c r="C28" s="5" t="s">
        <v>986</v>
      </c>
      <c r="D28" s="5">
        <v>3812201</v>
      </c>
      <c r="E28" s="5" t="s">
        <v>670</v>
      </c>
      <c r="F28" s="5" t="s">
        <v>936</v>
      </c>
      <c r="G28" s="5" t="s">
        <v>220</v>
      </c>
      <c r="H28" s="5" t="s">
        <v>701</v>
      </c>
      <c r="I28" s="5">
        <v>6</v>
      </c>
      <c r="J28" s="5" t="s">
        <v>225</v>
      </c>
      <c r="K28" s="5" t="s">
        <v>222</v>
      </c>
      <c r="L28" s="5" t="s">
        <v>702</v>
      </c>
      <c r="M28" s="105">
        <v>800000</v>
      </c>
      <c r="N28" s="5">
        <v>1</v>
      </c>
      <c r="O28" s="5" t="s">
        <v>18</v>
      </c>
      <c r="P28" s="5" t="s">
        <v>1303</v>
      </c>
      <c r="Q28" s="5"/>
    </row>
    <row r="29" spans="2:17" ht="127.5" x14ac:dyDescent="0.25">
      <c r="B29" s="5" t="s">
        <v>969</v>
      </c>
      <c r="C29" s="5" t="s">
        <v>970</v>
      </c>
      <c r="D29" s="5">
        <v>47829</v>
      </c>
      <c r="E29" s="5" t="s">
        <v>941</v>
      </c>
      <c r="F29" s="5" t="s">
        <v>247</v>
      </c>
      <c r="G29" s="5" t="s">
        <v>13</v>
      </c>
      <c r="H29" s="5" t="s">
        <v>293</v>
      </c>
      <c r="I29" s="5">
        <v>30</v>
      </c>
      <c r="J29" s="5"/>
      <c r="K29" s="5"/>
      <c r="L29" s="5" t="s">
        <v>294</v>
      </c>
      <c r="M29" s="105">
        <v>4000000</v>
      </c>
      <c r="N29" s="5" t="s">
        <v>295</v>
      </c>
      <c r="O29" s="5"/>
      <c r="P29" s="5" t="s">
        <v>1245</v>
      </c>
      <c r="Q29" s="5"/>
    </row>
    <row r="30" spans="2:17" ht="191.25" x14ac:dyDescent="0.25">
      <c r="B30" s="5" t="s">
        <v>969</v>
      </c>
      <c r="C30" s="5" t="s">
        <v>970</v>
      </c>
      <c r="D30" s="5">
        <v>47829</v>
      </c>
      <c r="E30" s="5" t="s">
        <v>941</v>
      </c>
      <c r="F30" s="5" t="s">
        <v>247</v>
      </c>
      <c r="G30" s="5" t="s">
        <v>296</v>
      </c>
      <c r="H30" s="5" t="s">
        <v>297</v>
      </c>
      <c r="I30" s="5">
        <v>1</v>
      </c>
      <c r="J30" s="5" t="s">
        <v>298</v>
      </c>
      <c r="K30" s="5" t="s">
        <v>16</v>
      </c>
      <c r="L30" s="101" t="s">
        <v>299</v>
      </c>
      <c r="M30" s="105">
        <v>1500000</v>
      </c>
      <c r="N30" s="5">
        <v>1</v>
      </c>
      <c r="O30" s="5" t="s">
        <v>292</v>
      </c>
      <c r="P30" s="5" t="s">
        <v>1245</v>
      </c>
      <c r="Q30" s="5"/>
    </row>
    <row r="31" spans="2:17" ht="178.5" x14ac:dyDescent="0.25">
      <c r="B31" s="5" t="s">
        <v>969</v>
      </c>
      <c r="C31" s="5" t="s">
        <v>970</v>
      </c>
      <c r="D31" s="5">
        <v>47829</v>
      </c>
      <c r="E31" s="5" t="s">
        <v>941</v>
      </c>
      <c r="F31" s="5" t="s">
        <v>247</v>
      </c>
      <c r="G31" s="5" t="s">
        <v>303</v>
      </c>
      <c r="H31" s="5" t="s">
        <v>304</v>
      </c>
      <c r="I31" s="5">
        <v>1</v>
      </c>
      <c r="J31" s="5" t="s">
        <v>298</v>
      </c>
      <c r="K31" s="5" t="s">
        <v>16</v>
      </c>
      <c r="L31" s="5" t="s">
        <v>305</v>
      </c>
      <c r="M31" s="105">
        <v>2000000</v>
      </c>
      <c r="N31" s="5">
        <v>1</v>
      </c>
      <c r="O31" s="5" t="s">
        <v>292</v>
      </c>
      <c r="P31" s="5" t="s">
        <v>1245</v>
      </c>
      <c r="Q31" s="5"/>
    </row>
    <row r="32" spans="2:17" ht="140.25" x14ac:dyDescent="0.25">
      <c r="B32" s="5" t="s">
        <v>969</v>
      </c>
      <c r="C32" s="5" t="s">
        <v>970</v>
      </c>
      <c r="D32" s="5">
        <v>47829</v>
      </c>
      <c r="E32" s="5" t="s">
        <v>941</v>
      </c>
      <c r="F32" s="5" t="s">
        <v>247</v>
      </c>
      <c r="G32" s="5" t="s">
        <v>316</v>
      </c>
      <c r="H32" s="5" t="s">
        <v>317</v>
      </c>
      <c r="I32" s="5">
        <v>65</v>
      </c>
      <c r="J32" s="5" t="s">
        <v>298</v>
      </c>
      <c r="K32" s="5" t="s">
        <v>16</v>
      </c>
      <c r="L32" s="5" t="s">
        <v>318</v>
      </c>
      <c r="M32" s="105">
        <v>180000000</v>
      </c>
      <c r="N32" s="5">
        <v>1</v>
      </c>
      <c r="O32" s="5" t="s">
        <v>18</v>
      </c>
      <c r="P32" s="5" t="s">
        <v>1245</v>
      </c>
      <c r="Q32" s="5"/>
    </row>
    <row r="33" spans="2:17" ht="63.75" x14ac:dyDescent="0.25">
      <c r="B33" s="5" t="s">
        <v>969</v>
      </c>
      <c r="C33" s="5" t="s">
        <v>970</v>
      </c>
      <c r="D33" s="5">
        <v>47829</v>
      </c>
      <c r="E33" s="5" t="s">
        <v>941</v>
      </c>
      <c r="F33" s="5" t="s">
        <v>247</v>
      </c>
      <c r="G33" s="5" t="s">
        <v>319</v>
      </c>
      <c r="H33" s="5" t="s">
        <v>320</v>
      </c>
      <c r="I33" s="5">
        <v>1</v>
      </c>
      <c r="J33" s="5" t="s">
        <v>321</v>
      </c>
      <c r="K33" s="5" t="s">
        <v>16</v>
      </c>
      <c r="L33" s="5" t="s">
        <v>322</v>
      </c>
      <c r="M33" s="105">
        <v>5000000</v>
      </c>
      <c r="N33" s="5">
        <v>1</v>
      </c>
      <c r="O33" s="5" t="s">
        <v>323</v>
      </c>
      <c r="P33" s="5" t="s">
        <v>1245</v>
      </c>
      <c r="Q33" s="5"/>
    </row>
    <row r="34" spans="2:17" ht="63.75" x14ac:dyDescent="0.25">
      <c r="B34" s="5" t="s">
        <v>969</v>
      </c>
      <c r="C34" s="5" t="s">
        <v>970</v>
      </c>
      <c r="D34" s="5">
        <v>47829</v>
      </c>
      <c r="E34" s="5" t="s">
        <v>941</v>
      </c>
      <c r="F34" s="5" t="s">
        <v>247</v>
      </c>
      <c r="G34" s="5" t="s">
        <v>319</v>
      </c>
      <c r="H34" s="5" t="s">
        <v>320</v>
      </c>
      <c r="I34" s="5">
        <v>1</v>
      </c>
      <c r="J34" s="5" t="s">
        <v>324</v>
      </c>
      <c r="K34" s="5" t="s">
        <v>16</v>
      </c>
      <c r="L34" s="5" t="s">
        <v>322</v>
      </c>
      <c r="M34" s="105">
        <v>8000000</v>
      </c>
      <c r="N34" s="5">
        <v>1</v>
      </c>
      <c r="O34" s="5" t="s">
        <v>323</v>
      </c>
      <c r="P34" s="5" t="s">
        <v>1245</v>
      </c>
      <c r="Q34" s="5"/>
    </row>
    <row r="35" spans="2:17" ht="63.75" x14ac:dyDescent="0.25">
      <c r="B35" s="5" t="s">
        <v>969</v>
      </c>
      <c r="C35" s="5" t="s">
        <v>970</v>
      </c>
      <c r="D35" s="5">
        <v>47829</v>
      </c>
      <c r="E35" s="5" t="s">
        <v>941</v>
      </c>
      <c r="F35" s="5" t="s">
        <v>247</v>
      </c>
      <c r="G35" s="5" t="s">
        <v>319</v>
      </c>
      <c r="H35" s="5" t="s">
        <v>320</v>
      </c>
      <c r="I35" s="5">
        <v>1</v>
      </c>
      <c r="J35" s="5" t="s">
        <v>325</v>
      </c>
      <c r="K35" s="5" t="s">
        <v>16</v>
      </c>
      <c r="L35" s="5" t="s">
        <v>326</v>
      </c>
      <c r="M35" s="105">
        <v>20000000</v>
      </c>
      <c r="N35" s="5">
        <v>1</v>
      </c>
      <c r="O35" s="5" t="s">
        <v>18</v>
      </c>
      <c r="P35" s="5" t="s">
        <v>1245</v>
      </c>
      <c r="Q35" s="5"/>
    </row>
    <row r="36" spans="2:17" ht="63.75" x14ac:dyDescent="0.25">
      <c r="B36" s="5" t="s">
        <v>969</v>
      </c>
      <c r="C36" s="5" t="s">
        <v>970</v>
      </c>
      <c r="D36" s="5">
        <v>47829</v>
      </c>
      <c r="E36" s="5" t="s">
        <v>941</v>
      </c>
      <c r="F36" s="5" t="s">
        <v>247</v>
      </c>
      <c r="G36" s="5" t="s">
        <v>319</v>
      </c>
      <c r="H36" s="5" t="s">
        <v>320</v>
      </c>
      <c r="I36" s="5">
        <v>7</v>
      </c>
      <c r="J36" s="5" t="s">
        <v>327</v>
      </c>
      <c r="K36" s="5" t="s">
        <v>16</v>
      </c>
      <c r="L36" s="5" t="s">
        <v>328</v>
      </c>
      <c r="M36" s="105">
        <v>3500000</v>
      </c>
      <c r="N36" s="5">
        <v>1</v>
      </c>
      <c r="O36" s="5" t="s">
        <v>292</v>
      </c>
      <c r="P36" s="5" t="s">
        <v>1245</v>
      </c>
      <c r="Q36" s="5"/>
    </row>
    <row r="37" spans="2:17" ht="63.75" x14ac:dyDescent="0.25">
      <c r="B37" s="5" t="s">
        <v>969</v>
      </c>
      <c r="C37" s="5" t="s">
        <v>970</v>
      </c>
      <c r="D37" s="5">
        <v>47829</v>
      </c>
      <c r="E37" s="5" t="s">
        <v>941</v>
      </c>
      <c r="F37" s="5" t="s">
        <v>247</v>
      </c>
      <c r="G37" s="5" t="s">
        <v>319</v>
      </c>
      <c r="H37" s="5" t="s">
        <v>320</v>
      </c>
      <c r="I37" s="5">
        <v>7</v>
      </c>
      <c r="J37" s="5" t="s">
        <v>329</v>
      </c>
      <c r="K37" s="5" t="s">
        <v>16</v>
      </c>
      <c r="L37" s="5" t="s">
        <v>330</v>
      </c>
      <c r="M37" s="105">
        <v>4000000</v>
      </c>
      <c r="N37" s="5">
        <v>1</v>
      </c>
      <c r="O37" s="5" t="s">
        <v>18</v>
      </c>
      <c r="P37" s="5" t="s">
        <v>1245</v>
      </c>
      <c r="Q37" s="5"/>
    </row>
    <row r="38" spans="2:17" ht="63.75" x14ac:dyDescent="0.25">
      <c r="B38" s="5" t="s">
        <v>969</v>
      </c>
      <c r="C38" s="5" t="s">
        <v>970</v>
      </c>
      <c r="D38" s="5">
        <v>47829</v>
      </c>
      <c r="E38" s="5" t="s">
        <v>942</v>
      </c>
      <c r="F38" s="5" t="s">
        <v>379</v>
      </c>
      <c r="G38" s="5" t="s">
        <v>417</v>
      </c>
      <c r="H38" s="5" t="s">
        <v>475</v>
      </c>
      <c r="I38" s="5"/>
      <c r="J38" s="5">
        <v>2</v>
      </c>
      <c r="K38" s="5" t="s">
        <v>16</v>
      </c>
      <c r="L38" s="5" t="s">
        <v>476</v>
      </c>
      <c r="M38" s="105">
        <v>1000000</v>
      </c>
      <c r="N38" s="5">
        <v>1</v>
      </c>
      <c r="O38" s="5" t="s">
        <v>18</v>
      </c>
      <c r="P38" s="5" t="s">
        <v>1245</v>
      </c>
      <c r="Q38" s="5"/>
    </row>
    <row r="39" spans="2:17" ht="63.75" x14ac:dyDescent="0.25">
      <c r="B39" s="5" t="s">
        <v>969</v>
      </c>
      <c r="C39" s="5" t="s">
        <v>970</v>
      </c>
      <c r="D39" s="5">
        <v>47829</v>
      </c>
      <c r="E39" s="5" t="s">
        <v>942</v>
      </c>
      <c r="F39" s="5" t="s">
        <v>379</v>
      </c>
      <c r="G39" s="5" t="s">
        <v>417</v>
      </c>
      <c r="H39" s="5" t="s">
        <v>477</v>
      </c>
      <c r="I39" s="5"/>
      <c r="J39" s="5">
        <v>2</v>
      </c>
      <c r="K39" s="5" t="s">
        <v>16</v>
      </c>
      <c r="L39" s="5" t="s">
        <v>478</v>
      </c>
      <c r="M39" s="105">
        <v>1200000</v>
      </c>
      <c r="N39" s="5">
        <v>1</v>
      </c>
      <c r="O39" s="5" t="s">
        <v>18</v>
      </c>
      <c r="P39" s="5" t="s">
        <v>1245</v>
      </c>
      <c r="Q39" s="5"/>
    </row>
    <row r="40" spans="2:17" ht="63.75" x14ac:dyDescent="0.25">
      <c r="B40" s="5" t="s">
        <v>969</v>
      </c>
      <c r="C40" s="5" t="s">
        <v>970</v>
      </c>
      <c r="D40" s="5">
        <v>47829</v>
      </c>
      <c r="E40" s="5" t="s">
        <v>942</v>
      </c>
      <c r="F40" s="5" t="s">
        <v>379</v>
      </c>
      <c r="G40" s="5" t="s">
        <v>417</v>
      </c>
      <c r="H40" s="5" t="s">
        <v>479</v>
      </c>
      <c r="I40" s="5"/>
      <c r="J40" s="5">
        <v>1</v>
      </c>
      <c r="K40" s="5" t="s">
        <v>16</v>
      </c>
      <c r="L40" s="5" t="s">
        <v>478</v>
      </c>
      <c r="M40" s="105">
        <v>400000</v>
      </c>
      <c r="N40" s="5">
        <v>1</v>
      </c>
      <c r="O40" s="5" t="s">
        <v>18</v>
      </c>
      <c r="P40" s="5" t="s">
        <v>1245</v>
      </c>
      <c r="Q40" s="5"/>
    </row>
    <row r="41" spans="2:17" ht="63.75" x14ac:dyDescent="0.25">
      <c r="B41" s="5" t="s">
        <v>969</v>
      </c>
      <c r="C41" s="5" t="s">
        <v>970</v>
      </c>
      <c r="D41" s="5">
        <v>47829</v>
      </c>
      <c r="E41" s="5" t="s">
        <v>942</v>
      </c>
      <c r="F41" s="5" t="s">
        <v>379</v>
      </c>
      <c r="G41" s="5" t="s">
        <v>417</v>
      </c>
      <c r="H41" s="5" t="s">
        <v>480</v>
      </c>
      <c r="I41" s="5"/>
      <c r="J41" s="5">
        <v>1</v>
      </c>
      <c r="K41" s="5" t="s">
        <v>16</v>
      </c>
      <c r="L41" s="5" t="s">
        <v>478</v>
      </c>
      <c r="M41" s="105">
        <v>500000</v>
      </c>
      <c r="N41" s="5">
        <v>1</v>
      </c>
      <c r="O41" s="5" t="s">
        <v>18</v>
      </c>
      <c r="P41" s="5" t="s">
        <v>1245</v>
      </c>
      <c r="Q41" s="5"/>
    </row>
    <row r="42" spans="2:17" ht="63.75" x14ac:dyDescent="0.25">
      <c r="B42" s="5" t="s">
        <v>969</v>
      </c>
      <c r="C42" s="5" t="s">
        <v>970</v>
      </c>
      <c r="D42" s="5">
        <v>47829</v>
      </c>
      <c r="E42" s="5" t="s">
        <v>942</v>
      </c>
      <c r="F42" s="5" t="s">
        <v>379</v>
      </c>
      <c r="G42" s="5" t="s">
        <v>417</v>
      </c>
      <c r="H42" s="5" t="s">
        <v>481</v>
      </c>
      <c r="I42" s="5"/>
      <c r="J42" s="5">
        <v>1</v>
      </c>
      <c r="K42" s="5" t="s">
        <v>16</v>
      </c>
      <c r="L42" s="5" t="s">
        <v>482</v>
      </c>
      <c r="M42" s="105">
        <v>800000</v>
      </c>
      <c r="N42" s="5">
        <v>1</v>
      </c>
      <c r="O42" s="5" t="s">
        <v>18</v>
      </c>
      <c r="P42" s="5" t="s">
        <v>1245</v>
      </c>
      <c r="Q42" s="5"/>
    </row>
    <row r="43" spans="2:17" ht="63.75" x14ac:dyDescent="0.25">
      <c r="B43" s="5" t="s">
        <v>969</v>
      </c>
      <c r="C43" s="5" t="s">
        <v>970</v>
      </c>
      <c r="D43" s="5">
        <v>47829</v>
      </c>
      <c r="E43" s="5" t="s">
        <v>942</v>
      </c>
      <c r="F43" s="5" t="s">
        <v>379</v>
      </c>
      <c r="G43" s="5" t="s">
        <v>417</v>
      </c>
      <c r="H43" s="5" t="s">
        <v>483</v>
      </c>
      <c r="I43" s="5"/>
      <c r="J43" s="5">
        <v>1</v>
      </c>
      <c r="K43" s="5" t="s">
        <v>16</v>
      </c>
      <c r="L43" s="5" t="s">
        <v>484</v>
      </c>
      <c r="M43" s="105">
        <v>90000</v>
      </c>
      <c r="N43" s="5">
        <v>1</v>
      </c>
      <c r="O43" s="5" t="s">
        <v>18</v>
      </c>
      <c r="P43" s="5" t="s">
        <v>1245</v>
      </c>
      <c r="Q43" s="5"/>
    </row>
    <row r="44" spans="2:17" ht="63.75" x14ac:dyDescent="0.25">
      <c r="B44" s="5" t="s">
        <v>969</v>
      </c>
      <c r="C44" s="5" t="s">
        <v>970</v>
      </c>
      <c r="D44" s="5">
        <v>47829</v>
      </c>
      <c r="E44" s="5" t="s">
        <v>942</v>
      </c>
      <c r="F44" s="5" t="s">
        <v>379</v>
      </c>
      <c r="G44" s="5" t="s">
        <v>417</v>
      </c>
      <c r="H44" s="5" t="s">
        <v>485</v>
      </c>
      <c r="I44" s="5"/>
      <c r="J44" s="5">
        <v>1</v>
      </c>
      <c r="K44" s="5" t="s">
        <v>16</v>
      </c>
      <c r="L44" s="5" t="s">
        <v>486</v>
      </c>
      <c r="M44" s="105">
        <v>500000</v>
      </c>
      <c r="N44" s="5">
        <v>1</v>
      </c>
      <c r="O44" s="5" t="s">
        <v>18</v>
      </c>
      <c r="P44" s="5" t="s">
        <v>1245</v>
      </c>
      <c r="Q44" s="5"/>
    </row>
    <row r="45" spans="2:17" ht="140.25" x14ac:dyDescent="0.25">
      <c r="B45" s="5" t="s">
        <v>964</v>
      </c>
      <c r="C45" s="5" t="s">
        <v>983</v>
      </c>
      <c r="D45" s="5">
        <v>2922214</v>
      </c>
      <c r="E45" s="5" t="s">
        <v>942</v>
      </c>
      <c r="F45" s="5" t="s">
        <v>379</v>
      </c>
      <c r="G45" s="5" t="s">
        <v>417</v>
      </c>
      <c r="H45" s="5" t="s">
        <v>448</v>
      </c>
      <c r="I45" s="5">
        <v>1</v>
      </c>
      <c r="J45" s="5"/>
      <c r="K45" s="5"/>
      <c r="L45" s="5" t="s">
        <v>449</v>
      </c>
      <c r="M45" s="105">
        <v>130000</v>
      </c>
      <c r="N45" s="5">
        <v>1</v>
      </c>
      <c r="O45" s="5" t="s">
        <v>262</v>
      </c>
      <c r="P45" s="5" t="s">
        <v>1303</v>
      </c>
      <c r="Q45" s="5"/>
    </row>
    <row r="46" spans="2:17" ht="140.25" x14ac:dyDescent="0.25">
      <c r="B46" s="5" t="s">
        <v>964</v>
      </c>
      <c r="C46" s="5" t="s">
        <v>983</v>
      </c>
      <c r="D46" s="5">
        <v>2922214</v>
      </c>
      <c r="E46" s="5" t="s">
        <v>942</v>
      </c>
      <c r="F46" s="5" t="s">
        <v>379</v>
      </c>
      <c r="G46" s="5" t="s">
        <v>417</v>
      </c>
      <c r="H46" s="5" t="s">
        <v>450</v>
      </c>
      <c r="I46" s="5">
        <v>1</v>
      </c>
      <c r="J46" s="5"/>
      <c r="K46" s="5"/>
      <c r="L46" s="5" t="s">
        <v>449</v>
      </c>
      <c r="M46" s="105">
        <v>90000</v>
      </c>
      <c r="N46" s="5">
        <v>1</v>
      </c>
      <c r="O46" s="5" t="s">
        <v>262</v>
      </c>
      <c r="P46" s="5" t="s">
        <v>1303</v>
      </c>
      <c r="Q46" s="5"/>
    </row>
    <row r="47" spans="2:17" ht="140.25" x14ac:dyDescent="0.25">
      <c r="B47" s="5" t="s">
        <v>964</v>
      </c>
      <c r="C47" s="5" t="s">
        <v>983</v>
      </c>
      <c r="D47" s="5">
        <v>2922214</v>
      </c>
      <c r="E47" s="5" t="s">
        <v>942</v>
      </c>
      <c r="F47" s="5" t="s">
        <v>379</v>
      </c>
      <c r="G47" s="5" t="s">
        <v>417</v>
      </c>
      <c r="H47" s="5" t="s">
        <v>451</v>
      </c>
      <c r="I47" s="5">
        <v>4</v>
      </c>
      <c r="J47" s="5"/>
      <c r="K47" s="5"/>
      <c r="L47" s="5" t="s">
        <v>449</v>
      </c>
      <c r="M47" s="105">
        <v>320000</v>
      </c>
      <c r="N47" s="5">
        <v>1</v>
      </c>
      <c r="O47" s="5" t="s">
        <v>262</v>
      </c>
      <c r="P47" s="5" t="s">
        <v>1303</v>
      </c>
      <c r="Q47" s="5"/>
    </row>
    <row r="48" spans="2:17" ht="140.25" x14ac:dyDescent="0.25">
      <c r="B48" s="5" t="s">
        <v>964</v>
      </c>
      <c r="C48" s="5" t="s">
        <v>983</v>
      </c>
      <c r="D48" s="5">
        <v>2922214</v>
      </c>
      <c r="E48" s="5" t="s">
        <v>942</v>
      </c>
      <c r="F48" s="5" t="s">
        <v>379</v>
      </c>
      <c r="G48" s="5" t="s">
        <v>417</v>
      </c>
      <c r="H48" s="5" t="s">
        <v>452</v>
      </c>
      <c r="I48" s="5">
        <v>1</v>
      </c>
      <c r="J48" s="5"/>
      <c r="K48" s="5"/>
      <c r="L48" s="5" t="s">
        <v>449</v>
      </c>
      <c r="M48" s="105">
        <v>180000</v>
      </c>
      <c r="N48" s="5">
        <v>1</v>
      </c>
      <c r="O48" s="5" t="s">
        <v>262</v>
      </c>
      <c r="P48" s="5" t="s">
        <v>1303</v>
      </c>
      <c r="Q48" s="5"/>
    </row>
    <row r="49" spans="2:17" ht="140.25" x14ac:dyDescent="0.25">
      <c r="B49" s="5" t="s">
        <v>964</v>
      </c>
      <c r="C49" s="5" t="s">
        <v>983</v>
      </c>
      <c r="D49" s="5">
        <v>2922214</v>
      </c>
      <c r="E49" s="5" t="s">
        <v>942</v>
      </c>
      <c r="F49" s="5" t="s">
        <v>379</v>
      </c>
      <c r="G49" s="5" t="s">
        <v>417</v>
      </c>
      <c r="H49" s="5" t="s">
        <v>453</v>
      </c>
      <c r="I49" s="5">
        <v>4</v>
      </c>
      <c r="J49" s="5"/>
      <c r="K49" s="5"/>
      <c r="L49" s="5" t="s">
        <v>449</v>
      </c>
      <c r="M49" s="105">
        <v>240000</v>
      </c>
      <c r="N49" s="5">
        <v>1</v>
      </c>
      <c r="O49" s="5" t="s">
        <v>262</v>
      </c>
      <c r="P49" s="5" t="s">
        <v>1303</v>
      </c>
      <c r="Q49" s="5"/>
    </row>
    <row r="50" spans="2:17" ht="140.25" x14ac:dyDescent="0.25">
      <c r="B50" s="5" t="s">
        <v>964</v>
      </c>
      <c r="C50" s="5" t="s">
        <v>983</v>
      </c>
      <c r="D50" s="5">
        <v>2922214</v>
      </c>
      <c r="E50" s="5" t="s">
        <v>942</v>
      </c>
      <c r="F50" s="5" t="s">
        <v>379</v>
      </c>
      <c r="G50" s="5" t="s">
        <v>417</v>
      </c>
      <c r="H50" s="5" t="s">
        <v>454</v>
      </c>
      <c r="I50" s="5">
        <v>1</v>
      </c>
      <c r="J50" s="5"/>
      <c r="K50" s="5"/>
      <c r="L50" s="5" t="s">
        <v>449</v>
      </c>
      <c r="M50" s="105">
        <v>150000</v>
      </c>
      <c r="N50" s="5">
        <v>1</v>
      </c>
      <c r="O50" s="5" t="s">
        <v>262</v>
      </c>
      <c r="P50" s="5" t="s">
        <v>1303</v>
      </c>
      <c r="Q50" s="5"/>
    </row>
    <row r="51" spans="2:17" ht="140.25" x14ac:dyDescent="0.25">
      <c r="B51" s="5" t="s">
        <v>964</v>
      </c>
      <c r="C51" s="5" t="s">
        <v>983</v>
      </c>
      <c r="D51" s="5">
        <v>2922214</v>
      </c>
      <c r="E51" s="5" t="s">
        <v>942</v>
      </c>
      <c r="F51" s="5" t="s">
        <v>379</v>
      </c>
      <c r="G51" s="5" t="s">
        <v>417</v>
      </c>
      <c r="H51" s="5" t="s">
        <v>455</v>
      </c>
      <c r="I51" s="5">
        <v>1</v>
      </c>
      <c r="J51" s="5"/>
      <c r="K51" s="5"/>
      <c r="L51" s="5" t="s">
        <v>449</v>
      </c>
      <c r="M51" s="105">
        <v>100000</v>
      </c>
      <c r="N51" s="5">
        <v>1</v>
      </c>
      <c r="O51" s="5" t="s">
        <v>262</v>
      </c>
      <c r="P51" s="5" t="s">
        <v>1303</v>
      </c>
      <c r="Q51" s="5"/>
    </row>
    <row r="52" spans="2:17" ht="140.25" x14ac:dyDescent="0.25">
      <c r="B52" s="5" t="s">
        <v>964</v>
      </c>
      <c r="C52" s="5" t="s">
        <v>983</v>
      </c>
      <c r="D52" s="5">
        <v>2922214</v>
      </c>
      <c r="E52" s="5" t="s">
        <v>942</v>
      </c>
      <c r="F52" s="5" t="s">
        <v>379</v>
      </c>
      <c r="G52" s="5" t="s">
        <v>417</v>
      </c>
      <c r="H52" s="5" t="s">
        <v>456</v>
      </c>
      <c r="I52" s="5">
        <v>3</v>
      </c>
      <c r="J52" s="5"/>
      <c r="K52" s="5"/>
      <c r="L52" s="5" t="s">
        <v>449</v>
      </c>
      <c r="M52" s="105">
        <v>120000</v>
      </c>
      <c r="N52" s="5">
        <v>1</v>
      </c>
      <c r="O52" s="5" t="s">
        <v>262</v>
      </c>
      <c r="P52" s="5" t="s">
        <v>1303</v>
      </c>
      <c r="Q52" s="5"/>
    </row>
    <row r="53" spans="2:17" ht="140.25" x14ac:dyDescent="0.25">
      <c r="B53" s="5" t="s">
        <v>964</v>
      </c>
      <c r="C53" s="5" t="s">
        <v>983</v>
      </c>
      <c r="D53" s="5">
        <v>2922214</v>
      </c>
      <c r="E53" s="5" t="s">
        <v>942</v>
      </c>
      <c r="F53" s="5" t="s">
        <v>379</v>
      </c>
      <c r="G53" s="5" t="s">
        <v>417</v>
      </c>
      <c r="H53" s="5" t="s">
        <v>457</v>
      </c>
      <c r="I53" s="5">
        <v>2</v>
      </c>
      <c r="J53" s="5"/>
      <c r="K53" s="5"/>
      <c r="L53" s="5" t="s">
        <v>449</v>
      </c>
      <c r="M53" s="105">
        <v>80000</v>
      </c>
      <c r="N53" s="5">
        <v>1</v>
      </c>
      <c r="O53" s="5" t="s">
        <v>262</v>
      </c>
      <c r="P53" s="5" t="s">
        <v>1303</v>
      </c>
      <c r="Q53" s="5"/>
    </row>
    <row r="54" spans="2:17" ht="140.25" x14ac:dyDescent="0.25">
      <c r="B54" s="5" t="s">
        <v>964</v>
      </c>
      <c r="C54" s="5" t="s">
        <v>983</v>
      </c>
      <c r="D54" s="5">
        <v>2922214</v>
      </c>
      <c r="E54" s="5" t="s">
        <v>942</v>
      </c>
      <c r="F54" s="5" t="s">
        <v>379</v>
      </c>
      <c r="G54" s="5" t="s">
        <v>417</v>
      </c>
      <c r="H54" s="5" t="s">
        <v>458</v>
      </c>
      <c r="I54" s="5">
        <v>2</v>
      </c>
      <c r="J54" s="5"/>
      <c r="K54" s="5"/>
      <c r="L54" s="5" t="s">
        <v>449</v>
      </c>
      <c r="M54" s="105">
        <v>80000</v>
      </c>
      <c r="N54" s="5">
        <v>1</v>
      </c>
      <c r="O54" s="5" t="s">
        <v>262</v>
      </c>
      <c r="P54" s="5" t="s">
        <v>1303</v>
      </c>
      <c r="Q54" s="5"/>
    </row>
    <row r="55" spans="2:17" ht="140.25" x14ac:dyDescent="0.25">
      <c r="B55" s="5" t="s">
        <v>964</v>
      </c>
      <c r="C55" s="5" t="s">
        <v>983</v>
      </c>
      <c r="D55" s="5">
        <v>2922214</v>
      </c>
      <c r="E55" s="5" t="s">
        <v>942</v>
      </c>
      <c r="F55" s="5" t="s">
        <v>379</v>
      </c>
      <c r="G55" s="5" t="s">
        <v>417</v>
      </c>
      <c r="H55" s="5" t="s">
        <v>459</v>
      </c>
      <c r="I55" s="5">
        <v>1</v>
      </c>
      <c r="J55" s="5"/>
      <c r="K55" s="5"/>
      <c r="L55" s="5" t="s">
        <v>449</v>
      </c>
      <c r="M55" s="105">
        <v>250000</v>
      </c>
      <c r="N55" s="5">
        <v>1</v>
      </c>
      <c r="O55" s="5" t="s">
        <v>262</v>
      </c>
      <c r="P55" s="5" t="s">
        <v>1303</v>
      </c>
      <c r="Q55" s="5"/>
    </row>
    <row r="56" spans="2:17" ht="140.25" x14ac:dyDescent="0.25">
      <c r="B56" s="5" t="s">
        <v>964</v>
      </c>
      <c r="C56" s="5" t="s">
        <v>983</v>
      </c>
      <c r="D56" s="5">
        <v>2922214</v>
      </c>
      <c r="E56" s="5" t="s">
        <v>942</v>
      </c>
      <c r="F56" s="5" t="s">
        <v>379</v>
      </c>
      <c r="G56" s="5" t="s">
        <v>417</v>
      </c>
      <c r="H56" s="5" t="s">
        <v>460</v>
      </c>
      <c r="I56" s="5">
        <v>1</v>
      </c>
      <c r="J56" s="5"/>
      <c r="K56" s="5"/>
      <c r="L56" s="5" t="s">
        <v>449</v>
      </c>
      <c r="M56" s="105">
        <v>250000</v>
      </c>
      <c r="N56" s="5">
        <v>1</v>
      </c>
      <c r="O56" s="5" t="s">
        <v>262</v>
      </c>
      <c r="P56" s="5" t="s">
        <v>1303</v>
      </c>
      <c r="Q56" s="5"/>
    </row>
    <row r="57" spans="2:17" ht="140.25" x14ac:dyDescent="0.25">
      <c r="B57" s="5" t="s">
        <v>964</v>
      </c>
      <c r="C57" s="5" t="s">
        <v>983</v>
      </c>
      <c r="D57" s="5">
        <v>2922214</v>
      </c>
      <c r="E57" s="5" t="s">
        <v>942</v>
      </c>
      <c r="F57" s="5" t="s">
        <v>379</v>
      </c>
      <c r="G57" s="5" t="s">
        <v>417</v>
      </c>
      <c r="H57" s="5" t="s">
        <v>461</v>
      </c>
      <c r="I57" s="5">
        <v>1</v>
      </c>
      <c r="J57" s="5"/>
      <c r="K57" s="5"/>
      <c r="L57" s="5" t="s">
        <v>449</v>
      </c>
      <c r="M57" s="105">
        <v>350000</v>
      </c>
      <c r="N57" s="5">
        <v>1</v>
      </c>
      <c r="O57" s="5" t="s">
        <v>262</v>
      </c>
      <c r="P57" s="5" t="s">
        <v>1303</v>
      </c>
      <c r="Q57" s="5"/>
    </row>
    <row r="58" spans="2:17" ht="114.75" x14ac:dyDescent="0.25">
      <c r="B58" s="5" t="s">
        <v>964</v>
      </c>
      <c r="C58" s="5" t="s">
        <v>982</v>
      </c>
      <c r="D58" s="5">
        <v>3812104</v>
      </c>
      <c r="E58" s="5" t="s">
        <v>942</v>
      </c>
      <c r="F58" s="5" t="s">
        <v>379</v>
      </c>
      <c r="G58" s="5" t="s">
        <v>417</v>
      </c>
      <c r="H58" s="5" t="s">
        <v>471</v>
      </c>
      <c r="I58" s="5">
        <v>1</v>
      </c>
      <c r="J58" s="5"/>
      <c r="K58" s="5"/>
      <c r="L58" s="5" t="s">
        <v>472</v>
      </c>
      <c r="M58" s="105">
        <v>1500000</v>
      </c>
      <c r="N58" s="5">
        <v>1</v>
      </c>
      <c r="O58" s="5" t="s">
        <v>262</v>
      </c>
      <c r="P58" s="5" t="s">
        <v>1303</v>
      </c>
      <c r="Q58" s="5"/>
    </row>
    <row r="59" spans="2:17" ht="114.75" x14ac:dyDescent="0.25">
      <c r="B59" s="5" t="s">
        <v>964</v>
      </c>
      <c r="C59" s="5" t="s">
        <v>982</v>
      </c>
      <c r="D59" s="5">
        <v>3899998</v>
      </c>
      <c r="E59" s="5" t="s">
        <v>670</v>
      </c>
      <c r="F59" s="5" t="s">
        <v>936</v>
      </c>
      <c r="G59" s="5" t="s">
        <v>220</v>
      </c>
      <c r="H59" s="5" t="s">
        <v>705</v>
      </c>
      <c r="I59" s="5">
        <v>1</v>
      </c>
      <c r="J59" s="5" t="s">
        <v>225</v>
      </c>
      <c r="K59" s="5" t="s">
        <v>706</v>
      </c>
      <c r="L59" s="5" t="s">
        <v>707</v>
      </c>
      <c r="M59" s="105">
        <v>2000000</v>
      </c>
      <c r="N59" s="5">
        <v>1</v>
      </c>
      <c r="O59" s="5" t="s">
        <v>18</v>
      </c>
      <c r="P59" s="5" t="s">
        <v>1303</v>
      </c>
      <c r="Q59" s="5"/>
    </row>
    <row r="60" spans="2:17" ht="114.75" x14ac:dyDescent="0.25">
      <c r="B60" s="5" t="s">
        <v>964</v>
      </c>
      <c r="C60" s="5" t="s">
        <v>982</v>
      </c>
      <c r="D60" s="5">
        <v>3899998</v>
      </c>
      <c r="E60" s="5" t="s">
        <v>504</v>
      </c>
      <c r="F60" s="5" t="s">
        <v>930</v>
      </c>
      <c r="G60" s="5" t="s">
        <v>505</v>
      </c>
      <c r="H60" s="5" t="s">
        <v>506</v>
      </c>
      <c r="I60" s="5" t="s">
        <v>507</v>
      </c>
      <c r="J60" s="5"/>
      <c r="K60" s="5" t="s">
        <v>508</v>
      </c>
      <c r="L60" s="5" t="s">
        <v>509</v>
      </c>
      <c r="M60" s="105">
        <v>8500000</v>
      </c>
      <c r="N60" s="5">
        <v>2</v>
      </c>
      <c r="O60" s="5" t="s">
        <v>18</v>
      </c>
      <c r="P60" s="5" t="s">
        <v>1303</v>
      </c>
      <c r="Q60" s="5"/>
    </row>
    <row r="61" spans="2:17" ht="114.75" x14ac:dyDescent="0.25">
      <c r="B61" s="5" t="s">
        <v>964</v>
      </c>
      <c r="C61" s="5" t="s">
        <v>965</v>
      </c>
      <c r="D61" s="5">
        <v>45250</v>
      </c>
      <c r="E61" s="5" t="s">
        <v>941</v>
      </c>
      <c r="F61" s="5" t="s">
        <v>247</v>
      </c>
      <c r="G61" s="5" t="s">
        <v>338</v>
      </c>
      <c r="H61" s="5" t="s">
        <v>342</v>
      </c>
      <c r="I61" s="5">
        <v>1</v>
      </c>
      <c r="J61" s="101" t="s">
        <v>340</v>
      </c>
      <c r="K61" s="101" t="s">
        <v>16</v>
      </c>
      <c r="L61" s="101" t="s">
        <v>343</v>
      </c>
      <c r="M61" s="105">
        <v>2500000</v>
      </c>
      <c r="N61" s="5">
        <v>1</v>
      </c>
      <c r="O61" s="101"/>
      <c r="P61" s="5"/>
    </row>
    <row r="62" spans="2:17" ht="114.75" x14ac:dyDescent="0.25">
      <c r="B62" s="5" t="s">
        <v>964</v>
      </c>
      <c r="C62" s="5" t="s">
        <v>965</v>
      </c>
      <c r="D62" s="5">
        <v>45269</v>
      </c>
      <c r="E62" s="5" t="s">
        <v>941</v>
      </c>
      <c r="F62" s="5" t="s">
        <v>247</v>
      </c>
      <c r="G62" s="5" t="s">
        <v>338</v>
      </c>
      <c r="H62" s="5" t="s">
        <v>344</v>
      </c>
      <c r="I62" s="5">
        <v>1</v>
      </c>
      <c r="J62" s="101" t="s">
        <v>340</v>
      </c>
      <c r="K62" s="101" t="s">
        <v>16</v>
      </c>
      <c r="L62" s="101" t="s">
        <v>343</v>
      </c>
      <c r="M62" s="105">
        <v>4000000</v>
      </c>
      <c r="N62" s="5">
        <v>1</v>
      </c>
      <c r="O62" s="101"/>
      <c r="P62" s="5"/>
    </row>
    <row r="63" spans="2:17" ht="114.75" x14ac:dyDescent="0.25">
      <c r="B63" s="5" t="s">
        <v>964</v>
      </c>
      <c r="C63" s="5" t="s">
        <v>965</v>
      </c>
      <c r="D63" s="5">
        <v>4299991</v>
      </c>
      <c r="E63" s="5" t="s">
        <v>941</v>
      </c>
      <c r="F63" s="5" t="s">
        <v>247</v>
      </c>
      <c r="G63" s="5" t="s">
        <v>338</v>
      </c>
      <c r="H63" s="5" t="s">
        <v>345</v>
      </c>
      <c r="I63" s="5">
        <v>3</v>
      </c>
      <c r="J63" s="101" t="s">
        <v>340</v>
      </c>
      <c r="K63" s="101" t="s">
        <v>16</v>
      </c>
      <c r="L63" s="101" t="s">
        <v>343</v>
      </c>
      <c r="M63" s="105">
        <v>500000</v>
      </c>
      <c r="N63" s="5">
        <v>1</v>
      </c>
      <c r="O63" s="101"/>
      <c r="P63" s="5"/>
    </row>
    <row r="64" spans="2:17" ht="114.75" x14ac:dyDescent="0.25">
      <c r="B64" s="5" t="s">
        <v>964</v>
      </c>
      <c r="C64" s="5" t="s">
        <v>965</v>
      </c>
      <c r="D64" s="5">
        <v>4529001</v>
      </c>
      <c r="E64" s="5" t="s">
        <v>941</v>
      </c>
      <c r="F64" s="5" t="s">
        <v>247</v>
      </c>
      <c r="G64" s="5" t="s">
        <v>338</v>
      </c>
      <c r="H64" s="5" t="s">
        <v>346</v>
      </c>
      <c r="I64" s="5">
        <v>1</v>
      </c>
      <c r="J64" s="101" t="s">
        <v>340</v>
      </c>
      <c r="K64" s="101" t="s">
        <v>16</v>
      </c>
      <c r="L64" s="101" t="s">
        <v>343</v>
      </c>
      <c r="M64" s="105">
        <v>3000000</v>
      </c>
      <c r="N64" s="5">
        <v>1</v>
      </c>
      <c r="O64" s="101"/>
      <c r="P64" s="5"/>
    </row>
    <row r="65" spans="2:16" ht="114.75" x14ac:dyDescent="0.25">
      <c r="B65" s="5" t="s">
        <v>964</v>
      </c>
      <c r="C65" s="5" t="s">
        <v>965</v>
      </c>
      <c r="D65" s="5">
        <v>4481706</v>
      </c>
      <c r="E65" s="5" t="s">
        <v>941</v>
      </c>
      <c r="F65" s="5" t="s">
        <v>247</v>
      </c>
      <c r="G65" s="5" t="s">
        <v>338</v>
      </c>
      <c r="H65" s="5" t="s">
        <v>347</v>
      </c>
      <c r="I65" s="5">
        <v>1</v>
      </c>
      <c r="J65" s="101" t="s">
        <v>340</v>
      </c>
      <c r="K65" s="101" t="s">
        <v>16</v>
      </c>
      <c r="L65" s="101" t="s">
        <v>343</v>
      </c>
      <c r="M65" s="105">
        <v>90000</v>
      </c>
      <c r="N65" s="5">
        <v>1</v>
      </c>
      <c r="O65" s="101"/>
      <c r="P65" s="5"/>
    </row>
    <row r="66" spans="2:16" ht="114.75" x14ac:dyDescent="0.25">
      <c r="B66" s="5" t="s">
        <v>964</v>
      </c>
      <c r="C66" s="5" t="s">
        <v>965</v>
      </c>
      <c r="D66" s="5">
        <v>4717401</v>
      </c>
      <c r="E66" s="5" t="s">
        <v>941</v>
      </c>
      <c r="F66" s="5" t="s">
        <v>247</v>
      </c>
      <c r="G66" s="5" t="s">
        <v>338</v>
      </c>
      <c r="H66" s="5" t="s">
        <v>348</v>
      </c>
      <c r="I66" s="5">
        <v>1</v>
      </c>
      <c r="J66" s="101" t="s">
        <v>340</v>
      </c>
      <c r="K66" s="101" t="s">
        <v>16</v>
      </c>
      <c r="L66" s="101" t="s">
        <v>343</v>
      </c>
      <c r="M66" s="105">
        <v>200000</v>
      </c>
      <c r="N66" s="5">
        <v>1</v>
      </c>
      <c r="O66" s="101"/>
      <c r="P66" s="5"/>
    </row>
    <row r="67" spans="2:16" ht="114.75" x14ac:dyDescent="0.25">
      <c r="B67" s="5" t="s">
        <v>964</v>
      </c>
      <c r="C67" s="5" t="s">
        <v>965</v>
      </c>
      <c r="D67" s="5">
        <v>4717401</v>
      </c>
      <c r="E67" s="5" t="s">
        <v>941</v>
      </c>
      <c r="F67" s="5" t="s">
        <v>247</v>
      </c>
      <c r="G67" s="5" t="s">
        <v>338</v>
      </c>
      <c r="H67" s="5" t="s">
        <v>349</v>
      </c>
      <c r="I67" s="5">
        <v>1</v>
      </c>
      <c r="J67" s="101" t="s">
        <v>340</v>
      </c>
      <c r="K67" s="101" t="s">
        <v>16</v>
      </c>
      <c r="L67" s="101" t="s">
        <v>343</v>
      </c>
      <c r="M67" s="105">
        <v>120000</v>
      </c>
      <c r="N67" s="5">
        <v>1</v>
      </c>
      <c r="O67" s="101"/>
      <c r="P67" s="5"/>
    </row>
    <row r="68" spans="2:16" ht="114.75" x14ac:dyDescent="0.25">
      <c r="B68" s="5" t="s">
        <v>964</v>
      </c>
      <c r="C68" s="5" t="s">
        <v>965</v>
      </c>
      <c r="D68" s="5">
        <v>4717401</v>
      </c>
      <c r="E68" s="5" t="s">
        <v>941</v>
      </c>
      <c r="F68" s="5" t="s">
        <v>247</v>
      </c>
      <c r="G68" s="5" t="s">
        <v>338</v>
      </c>
      <c r="H68" s="5" t="s">
        <v>350</v>
      </c>
      <c r="I68" s="5">
        <v>1</v>
      </c>
      <c r="J68" s="101" t="s">
        <v>340</v>
      </c>
      <c r="K68" s="101" t="s">
        <v>16</v>
      </c>
      <c r="L68" s="101" t="s">
        <v>343</v>
      </c>
      <c r="M68" s="105">
        <v>70000</v>
      </c>
      <c r="N68" s="5">
        <v>1</v>
      </c>
      <c r="O68" s="101"/>
      <c r="P68" s="5"/>
    </row>
    <row r="69" spans="2:16" ht="114.75" x14ac:dyDescent="0.25">
      <c r="B69" s="5" t="s">
        <v>964</v>
      </c>
      <c r="C69" s="5" t="s">
        <v>965</v>
      </c>
      <c r="D69" s="5">
        <v>4717401</v>
      </c>
      <c r="E69" s="5" t="s">
        <v>941</v>
      </c>
      <c r="F69" s="5" t="s">
        <v>247</v>
      </c>
      <c r="G69" s="5" t="s">
        <v>338</v>
      </c>
      <c r="H69" s="5" t="s">
        <v>351</v>
      </c>
      <c r="I69" s="5">
        <v>1</v>
      </c>
      <c r="J69" s="101" t="s">
        <v>340</v>
      </c>
      <c r="K69" s="101" t="s">
        <v>16</v>
      </c>
      <c r="L69" s="101" t="s">
        <v>343</v>
      </c>
      <c r="M69" s="105">
        <v>28000</v>
      </c>
      <c r="N69" s="5">
        <v>11</v>
      </c>
      <c r="O69" s="101"/>
      <c r="P69" s="5"/>
    </row>
    <row r="70" spans="2:16" ht="114.75" x14ac:dyDescent="0.25">
      <c r="B70" s="5" t="s">
        <v>964</v>
      </c>
      <c r="C70" s="5" t="s">
        <v>965</v>
      </c>
      <c r="D70" s="5">
        <v>4717401</v>
      </c>
      <c r="E70" s="5" t="s">
        <v>941</v>
      </c>
      <c r="F70" s="5" t="s">
        <v>247</v>
      </c>
      <c r="G70" s="5" t="s">
        <v>338</v>
      </c>
      <c r="H70" s="5" t="s">
        <v>352</v>
      </c>
      <c r="I70" s="5">
        <v>1</v>
      </c>
      <c r="J70" s="101" t="s">
        <v>340</v>
      </c>
      <c r="K70" s="101" t="s">
        <v>16</v>
      </c>
      <c r="L70" s="101" t="s">
        <v>343</v>
      </c>
      <c r="M70" s="105">
        <v>60000</v>
      </c>
      <c r="N70" s="5">
        <v>1</v>
      </c>
      <c r="O70" s="101"/>
      <c r="P70" s="5"/>
    </row>
    <row r="71" spans="2:16" ht="114.75" x14ac:dyDescent="0.25">
      <c r="B71" s="5" t="s">
        <v>964</v>
      </c>
      <c r="C71" s="5" t="s">
        <v>965</v>
      </c>
      <c r="D71" s="5">
        <v>4299991</v>
      </c>
      <c r="E71" s="5" t="s">
        <v>941</v>
      </c>
      <c r="F71" s="5" t="s">
        <v>247</v>
      </c>
      <c r="G71" s="5" t="s">
        <v>338</v>
      </c>
      <c r="H71" s="5" t="s">
        <v>353</v>
      </c>
      <c r="I71" s="5">
        <v>4</v>
      </c>
      <c r="J71" s="101" t="s">
        <v>340</v>
      </c>
      <c r="K71" s="101" t="s">
        <v>16</v>
      </c>
      <c r="L71" s="101" t="s">
        <v>343</v>
      </c>
      <c r="M71" s="105">
        <v>840000</v>
      </c>
      <c r="N71" s="5">
        <v>1</v>
      </c>
      <c r="O71" s="101"/>
      <c r="P71" s="5"/>
    </row>
    <row r="72" spans="2:16" ht="114.75" x14ac:dyDescent="0.25">
      <c r="B72" s="5" t="s">
        <v>964</v>
      </c>
      <c r="C72" s="5" t="s">
        <v>965</v>
      </c>
      <c r="D72" s="5">
        <v>4299991</v>
      </c>
      <c r="E72" s="5" t="s">
        <v>941</v>
      </c>
      <c r="F72" s="5" t="s">
        <v>247</v>
      </c>
      <c r="G72" s="5" t="s">
        <v>338</v>
      </c>
      <c r="H72" s="5" t="s">
        <v>355</v>
      </c>
      <c r="I72" s="5">
        <v>2</v>
      </c>
      <c r="J72" s="101" t="s">
        <v>340</v>
      </c>
      <c r="K72" s="101" t="s">
        <v>16</v>
      </c>
      <c r="L72" s="101" t="s">
        <v>343</v>
      </c>
      <c r="M72" s="105">
        <v>300000</v>
      </c>
      <c r="N72" s="5">
        <v>1</v>
      </c>
      <c r="O72" s="101"/>
      <c r="P72" s="5"/>
    </row>
    <row r="73" spans="2:16" ht="114.75" x14ac:dyDescent="0.25">
      <c r="B73" s="5" t="s">
        <v>964</v>
      </c>
      <c r="C73" s="5" t="s">
        <v>965</v>
      </c>
      <c r="D73" s="5">
        <v>4299991</v>
      </c>
      <c r="E73" s="5" t="s">
        <v>941</v>
      </c>
      <c r="F73" s="5" t="s">
        <v>247</v>
      </c>
      <c r="G73" s="5" t="s">
        <v>338</v>
      </c>
      <c r="H73" s="5" t="s">
        <v>356</v>
      </c>
      <c r="I73" s="5">
        <v>2</v>
      </c>
      <c r="J73" s="101" t="s">
        <v>340</v>
      </c>
      <c r="K73" s="101" t="s">
        <v>16</v>
      </c>
      <c r="L73" s="101" t="s">
        <v>343</v>
      </c>
      <c r="M73" s="105">
        <v>70000</v>
      </c>
      <c r="N73" s="5">
        <v>1</v>
      </c>
      <c r="O73" s="101"/>
      <c r="P73" s="5"/>
    </row>
    <row r="74" spans="2:16" ht="114.75" x14ac:dyDescent="0.25">
      <c r="B74" s="5" t="s">
        <v>964</v>
      </c>
      <c r="C74" s="5" t="s">
        <v>965</v>
      </c>
      <c r="D74" s="5">
        <v>4299991</v>
      </c>
      <c r="E74" s="5" t="s">
        <v>941</v>
      </c>
      <c r="F74" s="5" t="s">
        <v>247</v>
      </c>
      <c r="G74" s="5" t="s">
        <v>338</v>
      </c>
      <c r="H74" s="5" t="s">
        <v>357</v>
      </c>
      <c r="I74" s="5">
        <v>1</v>
      </c>
      <c r="J74" s="101" t="s">
        <v>340</v>
      </c>
      <c r="K74" s="101" t="s">
        <v>16</v>
      </c>
      <c r="L74" s="101" t="s">
        <v>343</v>
      </c>
      <c r="M74" s="105">
        <v>250000</v>
      </c>
      <c r="N74" s="5">
        <v>1</v>
      </c>
      <c r="O74" s="101"/>
      <c r="P74" s="5"/>
    </row>
    <row r="75" spans="2:16" ht="114.75" x14ac:dyDescent="0.25">
      <c r="B75" s="5" t="s">
        <v>964</v>
      </c>
      <c r="C75" s="5" t="s">
        <v>965</v>
      </c>
      <c r="D75" s="5">
        <v>4299991</v>
      </c>
      <c r="E75" s="5" t="s">
        <v>941</v>
      </c>
      <c r="F75" s="5" t="s">
        <v>247</v>
      </c>
      <c r="G75" s="5" t="s">
        <v>338</v>
      </c>
      <c r="H75" s="5" t="s">
        <v>358</v>
      </c>
      <c r="I75" s="5">
        <v>1</v>
      </c>
      <c r="J75" s="101" t="s">
        <v>340</v>
      </c>
      <c r="K75" s="101" t="s">
        <v>16</v>
      </c>
      <c r="L75" s="101" t="s">
        <v>343</v>
      </c>
      <c r="M75" s="105">
        <v>400000</v>
      </c>
      <c r="N75" s="5">
        <v>1</v>
      </c>
      <c r="O75" s="101"/>
      <c r="P75" s="5"/>
    </row>
    <row r="76" spans="2:16" ht="114.75" x14ac:dyDescent="0.25">
      <c r="B76" s="5" t="s">
        <v>964</v>
      </c>
      <c r="C76" s="5" t="s">
        <v>965</v>
      </c>
      <c r="D76" s="5">
        <v>4299991</v>
      </c>
      <c r="E76" s="5" t="s">
        <v>941</v>
      </c>
      <c r="F76" s="5" t="s">
        <v>247</v>
      </c>
      <c r="G76" s="5" t="s">
        <v>338</v>
      </c>
      <c r="H76" s="5" t="s">
        <v>359</v>
      </c>
      <c r="I76" s="5">
        <v>1</v>
      </c>
      <c r="J76" s="101" t="s">
        <v>340</v>
      </c>
      <c r="K76" s="101" t="s">
        <v>16</v>
      </c>
      <c r="L76" s="101" t="s">
        <v>343</v>
      </c>
      <c r="M76" s="105">
        <v>90000</v>
      </c>
      <c r="N76" s="5">
        <v>1</v>
      </c>
      <c r="O76" s="101"/>
      <c r="P76" s="5"/>
    </row>
    <row r="77" spans="2:16" ht="114.75" x14ac:dyDescent="0.25">
      <c r="B77" s="5" t="s">
        <v>964</v>
      </c>
      <c r="C77" s="5" t="s">
        <v>965</v>
      </c>
      <c r="D77" s="5">
        <v>4299991</v>
      </c>
      <c r="E77" s="5" t="s">
        <v>941</v>
      </c>
      <c r="F77" s="5" t="s">
        <v>247</v>
      </c>
      <c r="G77" s="5" t="s">
        <v>338</v>
      </c>
      <c r="H77" s="5" t="s">
        <v>360</v>
      </c>
      <c r="I77" s="5">
        <v>4</v>
      </c>
      <c r="J77" s="101" t="s">
        <v>340</v>
      </c>
      <c r="K77" s="101" t="s">
        <v>16</v>
      </c>
      <c r="L77" s="101" t="s">
        <v>343</v>
      </c>
      <c r="M77" s="105">
        <v>200000</v>
      </c>
      <c r="N77" s="5">
        <v>1</v>
      </c>
      <c r="O77" s="101"/>
      <c r="P77" s="5"/>
    </row>
    <row r="78" spans="2:16" ht="114.75" x14ac:dyDescent="0.25">
      <c r="B78" s="5" t="s">
        <v>964</v>
      </c>
      <c r="C78" s="5" t="s">
        <v>965</v>
      </c>
      <c r="D78" s="5">
        <v>4299991</v>
      </c>
      <c r="E78" s="5" t="s">
        <v>941</v>
      </c>
      <c r="F78" s="5" t="s">
        <v>247</v>
      </c>
      <c r="G78" s="5" t="s">
        <v>338</v>
      </c>
      <c r="H78" s="5" t="s">
        <v>361</v>
      </c>
      <c r="I78" s="5">
        <v>1</v>
      </c>
      <c r="J78" s="101" t="s">
        <v>340</v>
      </c>
      <c r="K78" s="101" t="s">
        <v>16</v>
      </c>
      <c r="L78" s="101" t="s">
        <v>343</v>
      </c>
      <c r="M78" s="105">
        <v>50000</v>
      </c>
      <c r="N78" s="5">
        <v>1</v>
      </c>
      <c r="O78" s="101"/>
      <c r="P78" s="5"/>
    </row>
    <row r="79" spans="2:16" ht="114.75" x14ac:dyDescent="0.25">
      <c r="B79" s="5" t="s">
        <v>964</v>
      </c>
      <c r="C79" s="5" t="s">
        <v>965</v>
      </c>
      <c r="D79" s="5">
        <v>4299991</v>
      </c>
      <c r="E79" s="5" t="s">
        <v>941</v>
      </c>
      <c r="F79" s="5" t="s">
        <v>247</v>
      </c>
      <c r="G79" s="5" t="s">
        <v>338</v>
      </c>
      <c r="H79" s="5" t="s">
        <v>362</v>
      </c>
      <c r="I79" s="5">
        <v>1</v>
      </c>
      <c r="J79" s="101" t="s">
        <v>340</v>
      </c>
      <c r="K79" s="101" t="s">
        <v>16</v>
      </c>
      <c r="L79" s="101" t="s">
        <v>343</v>
      </c>
      <c r="M79" s="105">
        <v>60000</v>
      </c>
      <c r="N79" s="5">
        <v>1</v>
      </c>
      <c r="O79" s="101"/>
      <c r="P79" s="5"/>
    </row>
    <row r="80" spans="2:16" ht="114.75" x14ac:dyDescent="0.25">
      <c r="B80" s="5" t="s">
        <v>964</v>
      </c>
      <c r="C80" s="5" t="s">
        <v>965</v>
      </c>
      <c r="D80" s="5">
        <v>4299991</v>
      </c>
      <c r="E80" s="5" t="s">
        <v>941</v>
      </c>
      <c r="F80" s="5" t="s">
        <v>247</v>
      </c>
      <c r="G80" s="5" t="s">
        <v>338</v>
      </c>
      <c r="H80" s="5" t="s">
        <v>363</v>
      </c>
      <c r="I80" s="5">
        <v>2</v>
      </c>
      <c r="J80" s="101" t="s">
        <v>340</v>
      </c>
      <c r="K80" s="101" t="s">
        <v>16</v>
      </c>
      <c r="L80" s="101" t="s">
        <v>343</v>
      </c>
      <c r="M80" s="105">
        <v>54000</v>
      </c>
      <c r="N80" s="5">
        <v>1</v>
      </c>
      <c r="O80" s="101"/>
      <c r="P80" s="5"/>
    </row>
    <row r="81" spans="2:16" ht="114.75" x14ac:dyDescent="0.25">
      <c r="B81" s="5" t="s">
        <v>964</v>
      </c>
      <c r="C81" s="5" t="s">
        <v>965</v>
      </c>
      <c r="D81" s="5">
        <v>4299991</v>
      </c>
      <c r="E81" s="5" t="s">
        <v>941</v>
      </c>
      <c r="F81" s="5" t="s">
        <v>247</v>
      </c>
      <c r="G81" s="5" t="s">
        <v>338</v>
      </c>
      <c r="H81" s="5" t="s">
        <v>364</v>
      </c>
      <c r="I81" s="5">
        <v>3</v>
      </c>
      <c r="J81" s="101" t="s">
        <v>340</v>
      </c>
      <c r="K81" s="101" t="s">
        <v>16</v>
      </c>
      <c r="L81" s="101" t="s">
        <v>343</v>
      </c>
      <c r="M81" s="105">
        <v>21900</v>
      </c>
      <c r="N81" s="5">
        <v>1</v>
      </c>
      <c r="O81" s="101"/>
      <c r="P81" s="5"/>
    </row>
    <row r="82" spans="2:16" ht="114.75" x14ac:dyDescent="0.25">
      <c r="B82" s="5" t="s">
        <v>964</v>
      </c>
      <c r="C82" s="5" t="s">
        <v>965</v>
      </c>
      <c r="D82" s="5">
        <v>4299991</v>
      </c>
      <c r="E82" s="5" t="s">
        <v>941</v>
      </c>
      <c r="F82" s="5" t="s">
        <v>247</v>
      </c>
      <c r="G82" s="5" t="s">
        <v>338</v>
      </c>
      <c r="H82" s="5" t="s">
        <v>365</v>
      </c>
      <c r="I82" s="5">
        <v>2</v>
      </c>
      <c r="J82" s="101" t="s">
        <v>340</v>
      </c>
      <c r="K82" s="101" t="s">
        <v>16</v>
      </c>
      <c r="L82" s="101" t="s">
        <v>343</v>
      </c>
      <c r="M82" s="105">
        <v>50000</v>
      </c>
      <c r="N82" s="5">
        <v>1</v>
      </c>
      <c r="O82" s="101"/>
      <c r="P82" s="5"/>
    </row>
    <row r="83" spans="2:16" ht="114.75" x14ac:dyDescent="0.25">
      <c r="B83" s="5" t="s">
        <v>964</v>
      </c>
      <c r="C83" s="5" t="s">
        <v>965</v>
      </c>
      <c r="D83" s="5">
        <v>4299991</v>
      </c>
      <c r="E83" s="5" t="s">
        <v>941</v>
      </c>
      <c r="F83" s="5" t="s">
        <v>247</v>
      </c>
      <c r="G83" s="5" t="s">
        <v>338</v>
      </c>
      <c r="H83" s="5" t="s">
        <v>366</v>
      </c>
      <c r="I83" s="5">
        <v>3</v>
      </c>
      <c r="J83" s="101" t="s">
        <v>340</v>
      </c>
      <c r="K83" s="101" t="s">
        <v>16</v>
      </c>
      <c r="L83" s="101" t="s">
        <v>343</v>
      </c>
      <c r="M83" s="105">
        <v>36000</v>
      </c>
      <c r="N83" s="5">
        <v>1</v>
      </c>
      <c r="O83" s="101"/>
      <c r="P83" s="5"/>
    </row>
    <row r="84" spans="2:16" ht="114.75" x14ac:dyDescent="0.25">
      <c r="B84" s="5" t="s">
        <v>964</v>
      </c>
      <c r="C84" s="5" t="s">
        <v>965</v>
      </c>
      <c r="D84" s="5">
        <v>4299991</v>
      </c>
      <c r="E84" s="5" t="s">
        <v>941</v>
      </c>
      <c r="F84" s="5" t="s">
        <v>247</v>
      </c>
      <c r="G84" s="5" t="s">
        <v>338</v>
      </c>
      <c r="H84" s="5" t="s">
        <v>367</v>
      </c>
      <c r="I84" s="5">
        <v>5</v>
      </c>
      <c r="J84" s="101" t="s">
        <v>340</v>
      </c>
      <c r="K84" s="101" t="s">
        <v>16</v>
      </c>
      <c r="L84" s="101" t="s">
        <v>343</v>
      </c>
      <c r="M84" s="105">
        <v>40000</v>
      </c>
      <c r="N84" s="5">
        <v>1</v>
      </c>
      <c r="O84" s="101"/>
      <c r="P84" s="5"/>
    </row>
    <row r="85" spans="2:16" ht="114.75" x14ac:dyDescent="0.25">
      <c r="B85" s="5" t="s">
        <v>964</v>
      </c>
      <c r="C85" s="5" t="s">
        <v>965</v>
      </c>
      <c r="D85" s="5">
        <v>4299991</v>
      </c>
      <c r="E85" s="5" t="s">
        <v>941</v>
      </c>
      <c r="F85" s="5" t="s">
        <v>247</v>
      </c>
      <c r="G85" s="5" t="s">
        <v>338</v>
      </c>
      <c r="H85" s="5" t="s">
        <v>368</v>
      </c>
      <c r="I85" s="5">
        <v>3</v>
      </c>
      <c r="J85" s="101" t="s">
        <v>340</v>
      </c>
      <c r="K85" s="101" t="s">
        <v>16</v>
      </c>
      <c r="L85" s="101" t="s">
        <v>343</v>
      </c>
      <c r="M85" s="105">
        <v>18000</v>
      </c>
      <c r="N85" s="5">
        <v>1</v>
      </c>
      <c r="O85" s="101"/>
      <c r="P85" s="5"/>
    </row>
    <row r="86" spans="2:16" ht="114.75" x14ac:dyDescent="0.25">
      <c r="B86" s="5" t="s">
        <v>964</v>
      </c>
      <c r="C86" s="5" t="s">
        <v>965</v>
      </c>
      <c r="D86" s="5">
        <v>4299991</v>
      </c>
      <c r="E86" s="5" t="s">
        <v>941</v>
      </c>
      <c r="F86" s="5" t="s">
        <v>247</v>
      </c>
      <c r="G86" s="5" t="s">
        <v>338</v>
      </c>
      <c r="H86" s="5" t="s">
        <v>369</v>
      </c>
      <c r="I86" s="5">
        <v>3</v>
      </c>
      <c r="J86" s="101" t="s">
        <v>340</v>
      </c>
      <c r="K86" s="101" t="s">
        <v>16</v>
      </c>
      <c r="L86" s="101" t="s">
        <v>343</v>
      </c>
      <c r="M86" s="105">
        <v>7500</v>
      </c>
      <c r="N86" s="5">
        <v>1</v>
      </c>
      <c r="O86" s="101"/>
      <c r="P86" s="5"/>
    </row>
    <row r="87" spans="2:16" ht="114.75" x14ac:dyDescent="0.25">
      <c r="B87" s="5" t="s">
        <v>964</v>
      </c>
      <c r="C87" s="5" t="s">
        <v>965</v>
      </c>
      <c r="D87" s="5">
        <v>4299991</v>
      </c>
      <c r="E87" s="5" t="s">
        <v>941</v>
      </c>
      <c r="F87" s="5" t="s">
        <v>247</v>
      </c>
      <c r="G87" s="5" t="s">
        <v>338</v>
      </c>
      <c r="H87" s="5" t="s">
        <v>370</v>
      </c>
      <c r="I87" s="5">
        <v>2</v>
      </c>
      <c r="J87" s="101" t="s">
        <v>340</v>
      </c>
      <c r="K87" s="101" t="s">
        <v>16</v>
      </c>
      <c r="L87" s="101" t="s">
        <v>343</v>
      </c>
      <c r="M87" s="105">
        <v>72000</v>
      </c>
      <c r="N87" s="5">
        <v>1</v>
      </c>
      <c r="O87" s="101"/>
      <c r="P87" s="5"/>
    </row>
    <row r="88" spans="2:16" ht="114.75" x14ac:dyDescent="0.25">
      <c r="B88" s="5" t="s">
        <v>964</v>
      </c>
      <c r="C88" s="5" t="s">
        <v>965</v>
      </c>
      <c r="D88" s="5">
        <v>4299991</v>
      </c>
      <c r="E88" s="5" t="s">
        <v>941</v>
      </c>
      <c r="F88" s="5" t="s">
        <v>247</v>
      </c>
      <c r="G88" s="5" t="s">
        <v>338</v>
      </c>
      <c r="H88" s="5" t="s">
        <v>371</v>
      </c>
      <c r="I88" s="5">
        <v>2</v>
      </c>
      <c r="J88" s="101" t="s">
        <v>340</v>
      </c>
      <c r="K88" s="101" t="s">
        <v>16</v>
      </c>
      <c r="L88" s="101" t="s">
        <v>343</v>
      </c>
      <c r="M88" s="105">
        <v>58000</v>
      </c>
      <c r="N88" s="5">
        <v>1</v>
      </c>
      <c r="O88" s="101"/>
      <c r="P88" s="5"/>
    </row>
    <row r="89" spans="2:16" ht="114.75" x14ac:dyDescent="0.25">
      <c r="B89" s="5" t="s">
        <v>964</v>
      </c>
      <c r="C89" s="5" t="s">
        <v>965</v>
      </c>
      <c r="D89" s="5">
        <v>4299991</v>
      </c>
      <c r="E89" s="5" t="s">
        <v>941</v>
      </c>
      <c r="F89" s="5" t="s">
        <v>247</v>
      </c>
      <c r="G89" s="5" t="s">
        <v>338</v>
      </c>
      <c r="H89" s="5" t="s">
        <v>372</v>
      </c>
      <c r="I89" s="5">
        <v>2</v>
      </c>
      <c r="J89" s="101" t="s">
        <v>340</v>
      </c>
      <c r="K89" s="101" t="s">
        <v>16</v>
      </c>
      <c r="L89" s="101" t="s">
        <v>343</v>
      </c>
      <c r="M89" s="105">
        <v>34000</v>
      </c>
      <c r="N89" s="5">
        <v>1</v>
      </c>
      <c r="O89" s="101"/>
      <c r="P89" s="5"/>
    </row>
    <row r="90" spans="2:16" ht="114.75" x14ac:dyDescent="0.25">
      <c r="B90" s="5" t="s">
        <v>964</v>
      </c>
      <c r="C90" s="5" t="s">
        <v>965</v>
      </c>
      <c r="D90" s="5">
        <v>4299991</v>
      </c>
      <c r="E90" s="5" t="s">
        <v>941</v>
      </c>
      <c r="F90" s="5" t="s">
        <v>247</v>
      </c>
      <c r="G90" s="5" t="s">
        <v>338</v>
      </c>
      <c r="H90" s="5" t="s">
        <v>373</v>
      </c>
      <c r="I90" s="5">
        <v>3</v>
      </c>
      <c r="J90" s="101" t="s">
        <v>340</v>
      </c>
      <c r="K90" s="101" t="s">
        <v>16</v>
      </c>
      <c r="L90" s="101" t="s">
        <v>343</v>
      </c>
      <c r="M90" s="105">
        <v>30000</v>
      </c>
      <c r="N90" s="5">
        <v>1</v>
      </c>
      <c r="O90" s="101"/>
      <c r="P90" s="5"/>
    </row>
    <row r="91" spans="2:16" ht="114.75" x14ac:dyDescent="0.25">
      <c r="B91" s="5" t="s">
        <v>964</v>
      </c>
      <c r="C91" s="5" t="s">
        <v>965</v>
      </c>
      <c r="D91" s="5">
        <v>4299991</v>
      </c>
      <c r="E91" s="5" t="s">
        <v>941</v>
      </c>
      <c r="F91" s="5" t="s">
        <v>247</v>
      </c>
      <c r="G91" s="5" t="s">
        <v>338</v>
      </c>
      <c r="H91" s="5" t="s">
        <v>374</v>
      </c>
      <c r="I91" s="5">
        <v>3</v>
      </c>
      <c r="J91" s="101" t="s">
        <v>340</v>
      </c>
      <c r="K91" s="101" t="s">
        <v>16</v>
      </c>
      <c r="L91" s="101" t="s">
        <v>343</v>
      </c>
      <c r="M91" s="105">
        <v>39000</v>
      </c>
      <c r="N91" s="5">
        <v>1</v>
      </c>
      <c r="O91" s="101"/>
      <c r="P91" s="5"/>
    </row>
    <row r="92" spans="2:16" ht="114.75" x14ac:dyDescent="0.25">
      <c r="B92" s="5" t="s">
        <v>964</v>
      </c>
      <c r="C92" s="5" t="s">
        <v>965</v>
      </c>
      <c r="D92" s="5">
        <v>4299991</v>
      </c>
      <c r="E92" s="5" t="s">
        <v>941</v>
      </c>
      <c r="F92" s="5" t="s">
        <v>247</v>
      </c>
      <c r="G92" s="5" t="s">
        <v>338</v>
      </c>
      <c r="H92" s="5" t="s">
        <v>375</v>
      </c>
      <c r="I92" s="5">
        <v>1</v>
      </c>
      <c r="J92" s="101" t="s">
        <v>340</v>
      </c>
      <c r="K92" s="101" t="s">
        <v>16</v>
      </c>
      <c r="L92" s="101" t="s">
        <v>343</v>
      </c>
      <c r="M92" s="105">
        <v>35000</v>
      </c>
      <c r="N92" s="5">
        <v>1</v>
      </c>
      <c r="O92" s="101"/>
      <c r="P92" s="5"/>
    </row>
    <row r="93" spans="2:16" ht="76.5" x14ac:dyDescent="0.25">
      <c r="B93" s="5" t="s">
        <v>964</v>
      </c>
      <c r="C93" s="5" t="s">
        <v>965</v>
      </c>
      <c r="D93" s="5">
        <v>45250</v>
      </c>
      <c r="E93" s="5" t="s">
        <v>940</v>
      </c>
      <c r="F93" s="5" t="s">
        <v>641</v>
      </c>
      <c r="G93" s="5" t="s">
        <v>623</v>
      </c>
      <c r="H93" s="5" t="s">
        <v>624</v>
      </c>
      <c r="I93" s="5">
        <v>19</v>
      </c>
      <c r="J93" s="5" t="s">
        <v>625</v>
      </c>
      <c r="K93" s="105" t="s">
        <v>625</v>
      </c>
      <c r="L93" s="5" t="s">
        <v>626</v>
      </c>
      <c r="M93" s="105">
        <v>123500000</v>
      </c>
      <c r="N93" s="5">
        <v>1</v>
      </c>
      <c r="O93" s="5" t="s">
        <v>18</v>
      </c>
      <c r="P93" s="5"/>
    </row>
    <row r="94" spans="2:16" ht="76.5" x14ac:dyDescent="0.25">
      <c r="B94" s="5" t="s">
        <v>964</v>
      </c>
      <c r="C94" s="5" t="s">
        <v>965</v>
      </c>
      <c r="D94" s="5">
        <v>4717401</v>
      </c>
      <c r="E94" s="5" t="s">
        <v>940</v>
      </c>
      <c r="F94" s="5" t="s">
        <v>641</v>
      </c>
      <c r="G94" s="5" t="s">
        <v>623</v>
      </c>
      <c r="H94" s="5" t="s">
        <v>638</v>
      </c>
      <c r="I94" s="5">
        <v>1</v>
      </c>
      <c r="J94" s="5" t="s">
        <v>625</v>
      </c>
      <c r="K94" s="105" t="s">
        <v>625</v>
      </c>
      <c r="L94" s="5" t="s">
        <v>639</v>
      </c>
      <c r="M94" s="105">
        <v>3500000</v>
      </c>
      <c r="N94" s="5">
        <v>1</v>
      </c>
      <c r="O94" s="5" t="s">
        <v>18</v>
      </c>
      <c r="P94" s="5"/>
    </row>
    <row r="95" spans="2:16" ht="76.5" x14ac:dyDescent="0.25">
      <c r="B95" s="5" t="s">
        <v>964</v>
      </c>
      <c r="C95" s="5" t="s">
        <v>965</v>
      </c>
      <c r="D95" s="5">
        <v>4717401</v>
      </c>
      <c r="E95" s="5" t="s">
        <v>940</v>
      </c>
      <c r="F95" s="5" t="s">
        <v>641</v>
      </c>
      <c r="G95" s="5" t="s">
        <v>623</v>
      </c>
      <c r="H95" s="5" t="s">
        <v>640</v>
      </c>
      <c r="I95" s="5">
        <v>1</v>
      </c>
      <c r="J95" s="5" t="s">
        <v>625</v>
      </c>
      <c r="K95" s="105" t="s">
        <v>625</v>
      </c>
      <c r="L95" s="5" t="s">
        <v>639</v>
      </c>
      <c r="M95" s="105">
        <v>350000</v>
      </c>
      <c r="N95" s="5">
        <v>1</v>
      </c>
      <c r="O95" s="5" t="s">
        <v>18</v>
      </c>
      <c r="P95" s="5"/>
    </row>
    <row r="96" spans="2:16" ht="293.25" x14ac:dyDescent="0.25">
      <c r="B96" s="5" t="s">
        <v>964</v>
      </c>
      <c r="C96" s="5" t="s">
        <v>965</v>
      </c>
      <c r="D96" s="5">
        <v>45250</v>
      </c>
      <c r="E96" s="5" t="s">
        <v>942</v>
      </c>
      <c r="F96" s="5" t="s">
        <v>379</v>
      </c>
      <c r="G96" s="5" t="s">
        <v>380</v>
      </c>
      <c r="H96" s="5" t="s">
        <v>385</v>
      </c>
      <c r="I96" s="5">
        <v>20</v>
      </c>
      <c r="J96" s="1"/>
      <c r="K96" s="1"/>
      <c r="L96" s="5" t="s">
        <v>386</v>
      </c>
      <c r="M96" s="105">
        <v>4610000</v>
      </c>
      <c r="N96" s="5">
        <v>1</v>
      </c>
      <c r="O96" s="5" t="s">
        <v>18</v>
      </c>
      <c r="P96" s="5"/>
    </row>
    <row r="97" spans="2:16" ht="76.5" x14ac:dyDescent="0.25">
      <c r="B97" s="5" t="s">
        <v>964</v>
      </c>
      <c r="C97" s="5" t="s">
        <v>965</v>
      </c>
      <c r="D97" s="5">
        <v>4529001</v>
      </c>
      <c r="E97" s="5" t="s">
        <v>942</v>
      </c>
      <c r="F97" s="5" t="s">
        <v>379</v>
      </c>
      <c r="G97" s="5" t="s">
        <v>380</v>
      </c>
      <c r="H97" s="5" t="s">
        <v>390</v>
      </c>
      <c r="I97" s="5">
        <v>1</v>
      </c>
      <c r="J97" s="5" t="s">
        <v>388</v>
      </c>
      <c r="K97" s="5" t="s">
        <v>16</v>
      </c>
      <c r="L97" s="5" t="s">
        <v>935</v>
      </c>
      <c r="M97" s="105">
        <v>1800000</v>
      </c>
      <c r="N97" s="5">
        <v>1</v>
      </c>
      <c r="O97" s="5" t="s">
        <v>18</v>
      </c>
      <c r="P97" s="5"/>
    </row>
    <row r="98" spans="2:16" ht="76.5" x14ac:dyDescent="0.25">
      <c r="B98" s="5" t="s">
        <v>964</v>
      </c>
      <c r="C98" s="5" t="s">
        <v>965</v>
      </c>
      <c r="D98" s="5">
        <v>4717401</v>
      </c>
      <c r="E98" s="5" t="s">
        <v>942</v>
      </c>
      <c r="F98" s="5" t="s">
        <v>379</v>
      </c>
      <c r="G98" s="5" t="s">
        <v>380</v>
      </c>
      <c r="H98" s="5" t="s">
        <v>391</v>
      </c>
      <c r="I98" s="5">
        <v>1</v>
      </c>
      <c r="J98" s="5" t="s">
        <v>388</v>
      </c>
      <c r="K98" s="5" t="s">
        <v>16</v>
      </c>
      <c r="L98" s="5" t="s">
        <v>392</v>
      </c>
      <c r="M98" s="105">
        <v>1900000</v>
      </c>
      <c r="N98" s="5">
        <v>1</v>
      </c>
      <c r="O98" s="5" t="s">
        <v>18</v>
      </c>
      <c r="P98" s="5"/>
    </row>
    <row r="99" spans="2:16" ht="76.5" x14ac:dyDescent="0.25">
      <c r="B99" s="5" t="s">
        <v>964</v>
      </c>
      <c r="C99" s="5" t="s">
        <v>965</v>
      </c>
      <c r="D99" s="5">
        <v>4529001</v>
      </c>
      <c r="E99" s="5" t="s">
        <v>942</v>
      </c>
      <c r="F99" s="5" t="s">
        <v>379</v>
      </c>
      <c r="G99" s="5" t="s">
        <v>380</v>
      </c>
      <c r="H99" s="5" t="s">
        <v>393</v>
      </c>
      <c r="I99" s="5">
        <v>2</v>
      </c>
      <c r="J99" s="5" t="s">
        <v>388</v>
      </c>
      <c r="K99" s="5" t="s">
        <v>16</v>
      </c>
      <c r="L99" s="5" t="s">
        <v>394</v>
      </c>
      <c r="M99" s="105">
        <v>240000</v>
      </c>
      <c r="N99" s="5">
        <v>1</v>
      </c>
      <c r="O99" s="5" t="s">
        <v>18</v>
      </c>
      <c r="P99" s="5"/>
    </row>
    <row r="100" spans="2:16" ht="76.5" x14ac:dyDescent="0.25">
      <c r="B100" s="5" t="s">
        <v>964</v>
      </c>
      <c r="C100" s="5" t="s">
        <v>965</v>
      </c>
      <c r="D100" s="5">
        <v>4529001</v>
      </c>
      <c r="E100" s="5" t="s">
        <v>942</v>
      </c>
      <c r="F100" s="5" t="s">
        <v>379</v>
      </c>
      <c r="G100" s="5" t="s">
        <v>380</v>
      </c>
      <c r="H100" s="5" t="s">
        <v>395</v>
      </c>
      <c r="I100" s="5">
        <v>1</v>
      </c>
      <c r="J100" s="5" t="s">
        <v>388</v>
      </c>
      <c r="K100" s="5" t="s">
        <v>16</v>
      </c>
      <c r="L100" s="5" t="s">
        <v>396</v>
      </c>
      <c r="M100" s="105">
        <v>350000</v>
      </c>
      <c r="N100" s="5">
        <v>1</v>
      </c>
      <c r="O100" s="5" t="s">
        <v>18</v>
      </c>
      <c r="P100" s="5"/>
    </row>
    <row r="101" spans="2:16" ht="76.5" x14ac:dyDescent="0.25">
      <c r="B101" s="5" t="s">
        <v>964</v>
      </c>
      <c r="C101" s="5" t="s">
        <v>965</v>
      </c>
      <c r="D101" s="5">
        <v>4529001</v>
      </c>
      <c r="E101" s="5" t="s">
        <v>942</v>
      </c>
      <c r="F101" s="5" t="s">
        <v>379</v>
      </c>
      <c r="G101" s="5" t="s">
        <v>380</v>
      </c>
      <c r="H101" s="5" t="s">
        <v>397</v>
      </c>
      <c r="I101" s="5">
        <v>1</v>
      </c>
      <c r="J101" s="5" t="s">
        <v>388</v>
      </c>
      <c r="K101" s="5" t="s">
        <v>16</v>
      </c>
      <c r="L101" s="5" t="s">
        <v>398</v>
      </c>
      <c r="M101" s="105">
        <v>1300000</v>
      </c>
      <c r="N101" s="5"/>
      <c r="O101" s="5"/>
      <c r="P101" s="5"/>
    </row>
    <row r="102" spans="2:16" ht="76.5" x14ac:dyDescent="0.25">
      <c r="B102" s="5" t="s">
        <v>964</v>
      </c>
      <c r="C102" s="5" t="s">
        <v>965</v>
      </c>
      <c r="D102" s="5">
        <v>4529001</v>
      </c>
      <c r="E102" s="5" t="s">
        <v>942</v>
      </c>
      <c r="F102" s="5" t="s">
        <v>379</v>
      </c>
      <c r="G102" s="5" t="s">
        <v>380</v>
      </c>
      <c r="H102" s="5" t="s">
        <v>399</v>
      </c>
      <c r="I102" s="5">
        <v>1</v>
      </c>
      <c r="J102" s="5" t="s">
        <v>388</v>
      </c>
      <c r="K102" s="5" t="s">
        <v>16</v>
      </c>
      <c r="L102" s="5" t="s">
        <v>400</v>
      </c>
      <c r="M102" s="105">
        <v>198000</v>
      </c>
      <c r="N102" s="5">
        <v>1</v>
      </c>
      <c r="O102" s="5" t="s">
        <v>18</v>
      </c>
      <c r="P102" s="5"/>
    </row>
    <row r="103" spans="2:16" ht="76.5" x14ac:dyDescent="0.25">
      <c r="B103" s="5" t="s">
        <v>964</v>
      </c>
      <c r="C103" s="5" t="s">
        <v>965</v>
      </c>
      <c r="D103" s="5">
        <v>45269</v>
      </c>
      <c r="E103" s="5" t="s">
        <v>942</v>
      </c>
      <c r="F103" s="5" t="s">
        <v>379</v>
      </c>
      <c r="G103" s="5" t="s">
        <v>380</v>
      </c>
      <c r="H103" s="5" t="s">
        <v>401</v>
      </c>
      <c r="I103" s="5">
        <v>1</v>
      </c>
      <c r="J103" s="5" t="s">
        <v>388</v>
      </c>
      <c r="K103" s="5" t="s">
        <v>16</v>
      </c>
      <c r="L103" s="5" t="s">
        <v>402</v>
      </c>
      <c r="M103" s="105">
        <v>180000</v>
      </c>
      <c r="N103" s="5">
        <v>1</v>
      </c>
      <c r="O103" s="5" t="s">
        <v>18</v>
      </c>
      <c r="P103" s="5"/>
    </row>
    <row r="104" spans="2:16" ht="76.5" x14ac:dyDescent="0.25">
      <c r="B104" s="5" t="s">
        <v>964</v>
      </c>
      <c r="C104" s="5" t="s">
        <v>965</v>
      </c>
      <c r="D104" s="5">
        <v>4529001</v>
      </c>
      <c r="E104" s="5" t="s">
        <v>942</v>
      </c>
      <c r="F104" s="5" t="s">
        <v>379</v>
      </c>
      <c r="G104" s="5" t="s">
        <v>380</v>
      </c>
      <c r="H104" s="5" t="s">
        <v>403</v>
      </c>
      <c r="I104" s="5">
        <v>3</v>
      </c>
      <c r="J104" s="5" t="s">
        <v>388</v>
      </c>
      <c r="K104" s="5" t="s">
        <v>16</v>
      </c>
      <c r="L104" s="5" t="s">
        <v>404</v>
      </c>
      <c r="M104" s="105">
        <v>660000</v>
      </c>
      <c r="N104" s="5">
        <v>1</v>
      </c>
      <c r="O104" s="5" t="s">
        <v>18</v>
      </c>
      <c r="P104" s="5"/>
    </row>
    <row r="105" spans="2:16" ht="76.5" x14ac:dyDescent="0.25">
      <c r="B105" s="5" t="s">
        <v>964</v>
      </c>
      <c r="C105" s="5" t="s">
        <v>965</v>
      </c>
      <c r="D105" s="5">
        <v>4529001</v>
      </c>
      <c r="E105" s="5" t="s">
        <v>942</v>
      </c>
      <c r="F105" s="5" t="s">
        <v>379</v>
      </c>
      <c r="G105" s="5" t="s">
        <v>380</v>
      </c>
      <c r="H105" s="5" t="s">
        <v>405</v>
      </c>
      <c r="I105" s="5">
        <v>10</v>
      </c>
      <c r="J105" s="5" t="s">
        <v>406</v>
      </c>
      <c r="K105" s="5" t="s">
        <v>16</v>
      </c>
      <c r="L105" s="5" t="s">
        <v>407</v>
      </c>
      <c r="M105" s="105">
        <v>280000</v>
      </c>
      <c r="N105" s="5">
        <v>1</v>
      </c>
      <c r="O105" s="5" t="s">
        <v>18</v>
      </c>
      <c r="P105" s="5"/>
    </row>
    <row r="106" spans="2:16" ht="76.5" x14ac:dyDescent="0.25">
      <c r="B106" s="5" t="s">
        <v>964</v>
      </c>
      <c r="C106" s="5" t="s">
        <v>965</v>
      </c>
      <c r="D106" s="5">
        <v>4529001</v>
      </c>
      <c r="E106" s="5" t="s">
        <v>942</v>
      </c>
      <c r="F106" s="5" t="s">
        <v>379</v>
      </c>
      <c r="G106" s="5" t="s">
        <v>380</v>
      </c>
      <c r="H106" s="5" t="s">
        <v>408</v>
      </c>
      <c r="I106" s="5">
        <v>20</v>
      </c>
      <c r="J106" s="5" t="s">
        <v>406</v>
      </c>
      <c r="K106" s="5" t="s">
        <v>16</v>
      </c>
      <c r="L106" s="5" t="s">
        <v>409</v>
      </c>
      <c r="M106" s="105">
        <v>600000</v>
      </c>
      <c r="N106" s="5">
        <v>1</v>
      </c>
      <c r="O106" s="5" t="s">
        <v>18</v>
      </c>
      <c r="P106" s="5"/>
    </row>
    <row r="107" spans="2:16" ht="76.5" x14ac:dyDescent="0.25">
      <c r="B107" s="5" t="s">
        <v>964</v>
      </c>
      <c r="C107" s="5" t="s">
        <v>965</v>
      </c>
      <c r="D107" s="5">
        <v>4529001</v>
      </c>
      <c r="E107" s="5" t="s">
        <v>942</v>
      </c>
      <c r="F107" s="5" t="s">
        <v>379</v>
      </c>
      <c r="G107" s="5" t="s">
        <v>380</v>
      </c>
      <c r="H107" s="5" t="s">
        <v>410</v>
      </c>
      <c r="I107" s="5">
        <v>10</v>
      </c>
      <c r="J107" s="5" t="s">
        <v>406</v>
      </c>
      <c r="K107" s="5" t="s">
        <v>16</v>
      </c>
      <c r="L107" s="5" t="s">
        <v>409</v>
      </c>
      <c r="M107" s="105">
        <v>550000</v>
      </c>
      <c r="N107" s="5">
        <v>1</v>
      </c>
      <c r="O107" s="5" t="s">
        <v>18</v>
      </c>
      <c r="P107" s="5"/>
    </row>
    <row r="108" spans="2:16" ht="76.5" x14ac:dyDescent="0.25">
      <c r="B108" s="5" t="s">
        <v>964</v>
      </c>
      <c r="C108" s="5" t="s">
        <v>965</v>
      </c>
      <c r="D108" s="5">
        <v>4717401</v>
      </c>
      <c r="E108" s="5" t="s">
        <v>942</v>
      </c>
      <c r="F108" s="5" t="s">
        <v>379</v>
      </c>
      <c r="G108" s="5" t="s">
        <v>380</v>
      </c>
      <c r="H108" s="5" t="s">
        <v>411</v>
      </c>
      <c r="I108" s="5">
        <v>10</v>
      </c>
      <c r="J108" s="5" t="s">
        <v>406</v>
      </c>
      <c r="K108" s="5" t="s">
        <v>16</v>
      </c>
      <c r="L108" s="5" t="s">
        <v>409</v>
      </c>
      <c r="M108" s="105">
        <v>4980000</v>
      </c>
      <c r="N108" s="5">
        <v>1</v>
      </c>
      <c r="O108" s="5" t="s">
        <v>18</v>
      </c>
      <c r="P108" s="5"/>
    </row>
    <row r="109" spans="2:16" ht="76.5" x14ac:dyDescent="0.25">
      <c r="B109" s="5" t="s">
        <v>964</v>
      </c>
      <c r="C109" s="5" t="s">
        <v>965</v>
      </c>
      <c r="D109" s="5">
        <v>4717401</v>
      </c>
      <c r="E109" s="5" t="s">
        <v>942</v>
      </c>
      <c r="F109" s="5" t="s">
        <v>379</v>
      </c>
      <c r="G109" s="5" t="s">
        <v>380</v>
      </c>
      <c r="H109" s="5" t="s">
        <v>412</v>
      </c>
      <c r="I109" s="5">
        <v>10</v>
      </c>
      <c r="J109" s="5" t="s">
        <v>406</v>
      </c>
      <c r="K109" s="5" t="s">
        <v>16</v>
      </c>
      <c r="L109" s="5" t="s">
        <v>413</v>
      </c>
      <c r="M109" s="105">
        <v>500000</v>
      </c>
      <c r="N109" s="5">
        <v>1</v>
      </c>
      <c r="O109" s="5" t="s">
        <v>18</v>
      </c>
      <c r="P109" s="5"/>
    </row>
    <row r="110" spans="2:16" ht="76.5" x14ac:dyDescent="0.25">
      <c r="B110" s="5" t="s">
        <v>964</v>
      </c>
      <c r="C110" s="5" t="s">
        <v>965</v>
      </c>
      <c r="D110" s="5">
        <v>4717401</v>
      </c>
      <c r="E110" s="5" t="s">
        <v>942</v>
      </c>
      <c r="F110" s="5" t="s">
        <v>379</v>
      </c>
      <c r="G110" s="5" t="s">
        <v>380</v>
      </c>
      <c r="H110" s="5" t="s">
        <v>414</v>
      </c>
      <c r="I110" s="5">
        <v>10</v>
      </c>
      <c r="J110" s="5" t="s">
        <v>406</v>
      </c>
      <c r="K110" s="5" t="s">
        <v>16</v>
      </c>
      <c r="L110" s="5" t="s">
        <v>413</v>
      </c>
      <c r="M110" s="105">
        <v>700000</v>
      </c>
      <c r="N110" s="5">
        <v>1</v>
      </c>
      <c r="O110" s="5" t="s">
        <v>18</v>
      </c>
      <c r="P110" s="5"/>
    </row>
    <row r="111" spans="2:16" ht="76.5" x14ac:dyDescent="0.25">
      <c r="B111" s="5" t="s">
        <v>964</v>
      </c>
      <c r="C111" s="5" t="s">
        <v>965</v>
      </c>
      <c r="D111" s="5">
        <v>4529001</v>
      </c>
      <c r="E111" s="5" t="s">
        <v>942</v>
      </c>
      <c r="F111" s="5" t="s">
        <v>379</v>
      </c>
      <c r="G111" s="5" t="s">
        <v>380</v>
      </c>
      <c r="H111" s="5" t="s">
        <v>415</v>
      </c>
      <c r="I111" s="5">
        <v>10</v>
      </c>
      <c r="J111" s="5" t="s">
        <v>406</v>
      </c>
      <c r="K111" s="5" t="s">
        <v>16</v>
      </c>
      <c r="L111" s="5" t="s">
        <v>413</v>
      </c>
      <c r="M111" s="105">
        <v>100000</v>
      </c>
      <c r="N111" s="5">
        <v>1</v>
      </c>
      <c r="O111" s="5" t="s">
        <v>18</v>
      </c>
      <c r="P111" s="5"/>
    </row>
    <row r="112" spans="2:16" ht="76.5" x14ac:dyDescent="0.25">
      <c r="B112" s="5" t="s">
        <v>964</v>
      </c>
      <c r="C112" s="5" t="s">
        <v>965</v>
      </c>
      <c r="D112" s="5">
        <v>4529001</v>
      </c>
      <c r="E112" s="5" t="s">
        <v>942</v>
      </c>
      <c r="F112" s="5" t="s">
        <v>379</v>
      </c>
      <c r="G112" s="5" t="s">
        <v>380</v>
      </c>
      <c r="H112" s="5" t="s">
        <v>416</v>
      </c>
      <c r="I112" s="5">
        <v>10</v>
      </c>
      <c r="J112" s="5" t="s">
        <v>406</v>
      </c>
      <c r="K112" s="5" t="s">
        <v>16</v>
      </c>
      <c r="L112" s="5" t="s">
        <v>413</v>
      </c>
      <c r="M112" s="105">
        <v>170000</v>
      </c>
      <c r="N112" s="5">
        <v>1</v>
      </c>
      <c r="O112" s="5" t="s">
        <v>18</v>
      </c>
      <c r="P112" s="5"/>
    </row>
    <row r="113" spans="2:16" ht="76.5" x14ac:dyDescent="0.25">
      <c r="B113" s="5" t="s">
        <v>964</v>
      </c>
      <c r="C113" s="5" t="s">
        <v>965</v>
      </c>
      <c r="D113" s="5">
        <v>45250</v>
      </c>
      <c r="E113" s="5" t="s">
        <v>942</v>
      </c>
      <c r="F113" s="5" t="s">
        <v>379</v>
      </c>
      <c r="G113" s="5" t="s">
        <v>417</v>
      </c>
      <c r="H113" s="5" t="s">
        <v>418</v>
      </c>
      <c r="I113" s="5">
        <v>2</v>
      </c>
      <c r="J113" s="5"/>
      <c r="K113" s="5"/>
      <c r="L113" s="5" t="s">
        <v>419</v>
      </c>
      <c r="M113" s="105">
        <v>24000000</v>
      </c>
      <c r="N113" s="5">
        <v>1</v>
      </c>
      <c r="O113" s="5" t="s">
        <v>18</v>
      </c>
      <c r="P113" s="5"/>
    </row>
    <row r="114" spans="2:16" ht="76.5" x14ac:dyDescent="0.25">
      <c r="B114" s="5" t="s">
        <v>964</v>
      </c>
      <c r="C114" s="5" t="s">
        <v>965</v>
      </c>
      <c r="D114" s="5">
        <v>45250</v>
      </c>
      <c r="E114" s="5" t="s">
        <v>942</v>
      </c>
      <c r="F114" s="5" t="s">
        <v>379</v>
      </c>
      <c r="G114" s="5" t="s">
        <v>417</v>
      </c>
      <c r="H114" s="5" t="s">
        <v>420</v>
      </c>
      <c r="I114" s="5">
        <v>1</v>
      </c>
      <c r="J114" s="5"/>
      <c r="K114" s="5"/>
      <c r="L114" s="5" t="s">
        <v>419</v>
      </c>
      <c r="M114" s="105">
        <v>9000000</v>
      </c>
      <c r="N114" s="5">
        <v>1</v>
      </c>
      <c r="O114" s="5" t="s">
        <v>18</v>
      </c>
      <c r="P114" s="5"/>
    </row>
    <row r="115" spans="2:16" ht="76.5" x14ac:dyDescent="0.25">
      <c r="B115" s="5" t="s">
        <v>964</v>
      </c>
      <c r="C115" s="5" t="s">
        <v>965</v>
      </c>
      <c r="D115" s="5">
        <v>45250</v>
      </c>
      <c r="E115" s="5" t="s">
        <v>942</v>
      </c>
      <c r="F115" s="5" t="s">
        <v>379</v>
      </c>
      <c r="G115" s="5" t="s">
        <v>417</v>
      </c>
      <c r="H115" s="5" t="s">
        <v>421</v>
      </c>
      <c r="I115" s="5">
        <v>1</v>
      </c>
      <c r="J115" s="5"/>
      <c r="K115" s="5"/>
      <c r="L115" s="5" t="s">
        <v>419</v>
      </c>
      <c r="M115" s="105">
        <v>12000000</v>
      </c>
      <c r="N115" s="5">
        <v>1</v>
      </c>
      <c r="O115" s="5" t="s">
        <v>18</v>
      </c>
      <c r="P115" s="5"/>
    </row>
    <row r="116" spans="2:16" ht="76.5" x14ac:dyDescent="0.25">
      <c r="B116" s="5" t="s">
        <v>964</v>
      </c>
      <c r="C116" s="5" t="s">
        <v>965</v>
      </c>
      <c r="D116" s="5">
        <v>4529001</v>
      </c>
      <c r="E116" s="5" t="s">
        <v>942</v>
      </c>
      <c r="F116" s="5" t="s">
        <v>379</v>
      </c>
      <c r="G116" s="5" t="s">
        <v>417</v>
      </c>
      <c r="H116" s="5" t="s">
        <v>422</v>
      </c>
      <c r="I116" s="5">
        <v>2</v>
      </c>
      <c r="J116" s="5"/>
      <c r="K116" s="5"/>
      <c r="L116" s="5" t="s">
        <v>419</v>
      </c>
      <c r="M116" s="105">
        <v>10200000</v>
      </c>
      <c r="N116" s="5">
        <v>1</v>
      </c>
      <c r="O116" s="5" t="s">
        <v>18</v>
      </c>
      <c r="P116" s="5"/>
    </row>
    <row r="117" spans="2:16" ht="127.5" x14ac:dyDescent="0.25">
      <c r="B117" s="5" t="s">
        <v>964</v>
      </c>
      <c r="C117" s="5" t="s">
        <v>965</v>
      </c>
      <c r="D117" s="5">
        <v>4717401</v>
      </c>
      <c r="E117" s="5" t="s">
        <v>942</v>
      </c>
      <c r="F117" s="5" t="s">
        <v>379</v>
      </c>
      <c r="G117" s="5" t="s">
        <v>417</v>
      </c>
      <c r="H117" s="5" t="s">
        <v>423</v>
      </c>
      <c r="I117" s="5">
        <v>1</v>
      </c>
      <c r="J117" s="5"/>
      <c r="K117" s="5"/>
      <c r="L117" s="5" t="s">
        <v>419</v>
      </c>
      <c r="M117" s="105">
        <v>1300000</v>
      </c>
      <c r="N117" s="5">
        <v>1</v>
      </c>
      <c r="O117" s="5" t="s">
        <v>18</v>
      </c>
      <c r="P117" s="5"/>
    </row>
    <row r="118" spans="2:16" ht="114.75" x14ac:dyDescent="0.25">
      <c r="B118" s="5" t="s">
        <v>964</v>
      </c>
      <c r="C118" s="5" t="s">
        <v>965</v>
      </c>
      <c r="D118" s="5">
        <v>4529001</v>
      </c>
      <c r="E118" s="5" t="s">
        <v>942</v>
      </c>
      <c r="F118" s="5" t="s">
        <v>379</v>
      </c>
      <c r="G118" s="5" t="s">
        <v>417</v>
      </c>
      <c r="H118" s="5" t="s">
        <v>424</v>
      </c>
      <c r="I118" s="5">
        <v>1</v>
      </c>
      <c r="J118" s="5"/>
      <c r="K118" s="5"/>
      <c r="L118" s="5" t="s">
        <v>425</v>
      </c>
      <c r="M118" s="105">
        <v>600000</v>
      </c>
      <c r="N118" s="5">
        <v>1</v>
      </c>
      <c r="O118" s="5" t="s">
        <v>18</v>
      </c>
      <c r="P118" s="5"/>
    </row>
    <row r="119" spans="2:16" ht="76.5" x14ac:dyDescent="0.25">
      <c r="B119" s="5" t="s">
        <v>964</v>
      </c>
      <c r="C119" s="5" t="s">
        <v>965</v>
      </c>
      <c r="D119" s="5">
        <v>4529001</v>
      </c>
      <c r="E119" s="5" t="s">
        <v>942</v>
      </c>
      <c r="F119" s="5" t="s">
        <v>379</v>
      </c>
      <c r="G119" s="5" t="s">
        <v>417</v>
      </c>
      <c r="H119" s="5" t="s">
        <v>426</v>
      </c>
      <c r="I119" s="5">
        <v>3</v>
      </c>
      <c r="J119" s="5"/>
      <c r="K119" s="5"/>
      <c r="L119" s="5" t="s">
        <v>425</v>
      </c>
      <c r="M119" s="105">
        <v>2200000</v>
      </c>
      <c r="N119" s="5">
        <v>1</v>
      </c>
      <c r="O119" s="5" t="s">
        <v>18</v>
      </c>
      <c r="P119" s="5"/>
    </row>
    <row r="120" spans="2:16" ht="165.75" x14ac:dyDescent="0.25">
      <c r="B120" s="5" t="s">
        <v>964</v>
      </c>
      <c r="C120" s="5" t="s">
        <v>965</v>
      </c>
      <c r="D120" s="5">
        <v>4717401</v>
      </c>
      <c r="E120" s="5" t="s">
        <v>942</v>
      </c>
      <c r="F120" s="5" t="s">
        <v>379</v>
      </c>
      <c r="G120" s="5" t="s">
        <v>417</v>
      </c>
      <c r="H120" s="5" t="s">
        <v>427</v>
      </c>
      <c r="I120" s="5">
        <v>1</v>
      </c>
      <c r="J120" s="5"/>
      <c r="K120" s="5"/>
      <c r="L120" s="5" t="s">
        <v>425</v>
      </c>
      <c r="M120" s="105">
        <v>600000</v>
      </c>
      <c r="N120" s="5">
        <v>1</v>
      </c>
      <c r="O120" s="5" t="s">
        <v>18</v>
      </c>
      <c r="P120" s="5"/>
    </row>
    <row r="121" spans="2:16" ht="127.5" x14ac:dyDescent="0.25">
      <c r="B121" s="5" t="s">
        <v>964</v>
      </c>
      <c r="C121" s="5" t="s">
        <v>965</v>
      </c>
      <c r="D121" s="5">
        <v>4717401</v>
      </c>
      <c r="E121" s="5" t="s">
        <v>942</v>
      </c>
      <c r="F121" s="5" t="s">
        <v>379</v>
      </c>
      <c r="G121" s="5" t="s">
        <v>417</v>
      </c>
      <c r="H121" s="5" t="s">
        <v>428</v>
      </c>
      <c r="I121" s="5">
        <v>1</v>
      </c>
      <c r="J121" s="5"/>
      <c r="K121" s="5"/>
      <c r="L121" s="5" t="s">
        <v>425</v>
      </c>
      <c r="M121" s="105">
        <v>800000</v>
      </c>
      <c r="N121" s="5">
        <v>1</v>
      </c>
      <c r="O121" s="5" t="s">
        <v>18</v>
      </c>
      <c r="P121" s="5"/>
    </row>
    <row r="122" spans="2:16" ht="76.5" x14ac:dyDescent="0.25">
      <c r="B122" s="5" t="s">
        <v>964</v>
      </c>
      <c r="C122" s="5" t="s">
        <v>965</v>
      </c>
      <c r="D122" s="5">
        <v>4717401</v>
      </c>
      <c r="E122" s="5" t="s">
        <v>942</v>
      </c>
      <c r="F122" s="5" t="s">
        <v>379</v>
      </c>
      <c r="G122" s="5" t="s">
        <v>417</v>
      </c>
      <c r="H122" s="5" t="s">
        <v>429</v>
      </c>
      <c r="I122" s="5">
        <v>1</v>
      </c>
      <c r="J122" s="5"/>
      <c r="K122" s="5"/>
      <c r="L122" s="5" t="s">
        <v>425</v>
      </c>
      <c r="M122" s="105">
        <v>2700000</v>
      </c>
      <c r="N122" s="5">
        <v>1</v>
      </c>
      <c r="O122" s="5" t="s">
        <v>18</v>
      </c>
      <c r="P122" s="5"/>
    </row>
    <row r="123" spans="2:16" ht="76.5" x14ac:dyDescent="0.25">
      <c r="B123" s="5" t="s">
        <v>964</v>
      </c>
      <c r="C123" s="5" t="s">
        <v>965</v>
      </c>
      <c r="D123" s="5">
        <v>4717401</v>
      </c>
      <c r="E123" s="5" t="s">
        <v>942</v>
      </c>
      <c r="F123" s="5" t="s">
        <v>379</v>
      </c>
      <c r="G123" s="5" t="s">
        <v>417</v>
      </c>
      <c r="H123" s="5" t="s">
        <v>431</v>
      </c>
      <c r="I123" s="5">
        <v>1</v>
      </c>
      <c r="J123" s="5"/>
      <c r="K123" s="5"/>
      <c r="L123" s="5" t="s">
        <v>425</v>
      </c>
      <c r="M123" s="105">
        <v>6000000</v>
      </c>
      <c r="N123" s="5">
        <v>1</v>
      </c>
      <c r="O123" s="5" t="s">
        <v>18</v>
      </c>
      <c r="P123" s="5"/>
    </row>
    <row r="124" spans="2:16" ht="76.5" x14ac:dyDescent="0.25">
      <c r="B124" s="5" t="s">
        <v>964</v>
      </c>
      <c r="C124" s="5" t="s">
        <v>965</v>
      </c>
      <c r="D124" s="5">
        <v>4717401</v>
      </c>
      <c r="E124" s="5" t="s">
        <v>942</v>
      </c>
      <c r="F124" s="5" t="s">
        <v>379</v>
      </c>
      <c r="G124" s="5" t="s">
        <v>417</v>
      </c>
      <c r="H124" s="5" t="s">
        <v>432</v>
      </c>
      <c r="I124" s="5">
        <v>1</v>
      </c>
      <c r="J124" s="5"/>
      <c r="K124" s="5"/>
      <c r="L124" s="5" t="s">
        <v>425</v>
      </c>
      <c r="M124" s="105">
        <v>3700000</v>
      </c>
      <c r="N124" s="5">
        <v>1</v>
      </c>
      <c r="O124" s="5" t="s">
        <v>18</v>
      </c>
      <c r="P124" s="5"/>
    </row>
    <row r="125" spans="2:16" ht="76.5" x14ac:dyDescent="0.25">
      <c r="B125" s="5" t="s">
        <v>964</v>
      </c>
      <c r="C125" s="5" t="s">
        <v>965</v>
      </c>
      <c r="D125" s="5">
        <v>4529001</v>
      </c>
      <c r="E125" s="5" t="s">
        <v>942</v>
      </c>
      <c r="F125" s="5" t="s">
        <v>379</v>
      </c>
      <c r="G125" s="5" t="s">
        <v>417</v>
      </c>
      <c r="H125" s="5" t="s">
        <v>433</v>
      </c>
      <c r="I125" s="5">
        <v>2</v>
      </c>
      <c r="J125" s="5"/>
      <c r="K125" s="5"/>
      <c r="L125" s="5" t="s">
        <v>425</v>
      </c>
      <c r="M125" s="105">
        <v>1000000</v>
      </c>
      <c r="N125" s="5">
        <v>1</v>
      </c>
      <c r="O125" s="5" t="s">
        <v>18</v>
      </c>
      <c r="P125" s="5"/>
    </row>
    <row r="126" spans="2:16" ht="76.5" x14ac:dyDescent="0.25">
      <c r="B126" s="5" t="s">
        <v>964</v>
      </c>
      <c r="C126" s="5" t="s">
        <v>965</v>
      </c>
      <c r="D126" s="5">
        <v>4529001</v>
      </c>
      <c r="E126" s="5" t="s">
        <v>942</v>
      </c>
      <c r="F126" s="5" t="s">
        <v>379</v>
      </c>
      <c r="G126" s="5" t="s">
        <v>417</v>
      </c>
      <c r="H126" s="5" t="s">
        <v>434</v>
      </c>
      <c r="I126" s="5">
        <v>2</v>
      </c>
      <c r="J126" s="5"/>
      <c r="K126" s="5"/>
      <c r="L126" s="5" t="s">
        <v>425</v>
      </c>
      <c r="M126" s="105">
        <v>1200000</v>
      </c>
      <c r="N126" s="5">
        <v>1</v>
      </c>
      <c r="O126" s="5" t="s">
        <v>18</v>
      </c>
      <c r="P126" s="5"/>
    </row>
    <row r="127" spans="2:16" ht="76.5" x14ac:dyDescent="0.25">
      <c r="B127" s="5" t="s">
        <v>964</v>
      </c>
      <c r="C127" s="5" t="s">
        <v>965</v>
      </c>
      <c r="D127" s="5">
        <v>4529001</v>
      </c>
      <c r="E127" s="5" t="s">
        <v>942</v>
      </c>
      <c r="F127" s="5" t="s">
        <v>379</v>
      </c>
      <c r="G127" s="5" t="s">
        <v>417</v>
      </c>
      <c r="H127" s="5" t="s">
        <v>435</v>
      </c>
      <c r="I127" s="5">
        <v>4</v>
      </c>
      <c r="J127" s="5"/>
      <c r="K127" s="5"/>
      <c r="L127" s="5" t="s">
        <v>425</v>
      </c>
      <c r="M127" s="105">
        <v>2000000</v>
      </c>
      <c r="N127" s="5">
        <v>1</v>
      </c>
      <c r="O127" s="5" t="s">
        <v>18</v>
      </c>
      <c r="P127" s="5"/>
    </row>
    <row r="128" spans="2:16" ht="76.5" x14ac:dyDescent="0.25">
      <c r="B128" s="5" t="s">
        <v>964</v>
      </c>
      <c r="C128" s="5" t="s">
        <v>965</v>
      </c>
      <c r="D128" s="5">
        <v>4733001</v>
      </c>
      <c r="E128" s="5" t="s">
        <v>942</v>
      </c>
      <c r="F128" s="5" t="s">
        <v>379</v>
      </c>
      <c r="G128" s="5" t="s">
        <v>417</v>
      </c>
      <c r="H128" s="5" t="s">
        <v>436</v>
      </c>
      <c r="I128" s="5">
        <v>4</v>
      </c>
      <c r="J128" s="5"/>
      <c r="K128" s="5"/>
      <c r="L128" s="5" t="s">
        <v>425</v>
      </c>
      <c r="M128" s="105">
        <v>600000</v>
      </c>
      <c r="N128" s="5">
        <v>1</v>
      </c>
      <c r="O128" s="5" t="s">
        <v>18</v>
      </c>
      <c r="P128" s="5"/>
    </row>
    <row r="129" spans="2:17" ht="76.5" x14ac:dyDescent="0.25">
      <c r="B129" s="5" t="s">
        <v>964</v>
      </c>
      <c r="C129" s="5" t="s">
        <v>965</v>
      </c>
      <c r="D129" s="5">
        <v>4529001</v>
      </c>
      <c r="E129" s="5" t="s">
        <v>942</v>
      </c>
      <c r="F129" s="5" t="s">
        <v>379</v>
      </c>
      <c r="G129" s="5" t="s">
        <v>417</v>
      </c>
      <c r="H129" s="5" t="s">
        <v>437</v>
      </c>
      <c r="I129" s="5">
        <v>4</v>
      </c>
      <c r="J129" s="5"/>
      <c r="K129" s="5"/>
      <c r="L129" s="5" t="s">
        <v>425</v>
      </c>
      <c r="M129" s="105">
        <v>5000000</v>
      </c>
      <c r="N129" s="5">
        <v>1</v>
      </c>
      <c r="O129" s="5" t="s">
        <v>18</v>
      </c>
      <c r="P129" s="5"/>
    </row>
    <row r="130" spans="2:17" ht="89.25" x14ac:dyDescent="0.25">
      <c r="B130" s="5" t="s">
        <v>964</v>
      </c>
      <c r="C130" s="5" t="s">
        <v>965</v>
      </c>
      <c r="D130" s="5">
        <v>4529001</v>
      </c>
      <c r="E130" s="5" t="s">
        <v>942</v>
      </c>
      <c r="F130" s="5" t="s">
        <v>379</v>
      </c>
      <c r="G130" s="5" t="s">
        <v>417</v>
      </c>
      <c r="H130" s="5" t="s">
        <v>438</v>
      </c>
      <c r="I130" s="5">
        <v>4</v>
      </c>
      <c r="J130" s="5"/>
      <c r="K130" s="5"/>
      <c r="L130" s="5" t="s">
        <v>425</v>
      </c>
      <c r="M130" s="105">
        <v>2000000</v>
      </c>
      <c r="N130" s="5">
        <v>1</v>
      </c>
      <c r="O130" s="5" t="s">
        <v>18</v>
      </c>
      <c r="P130" s="5"/>
    </row>
    <row r="131" spans="2:17" ht="331.5" x14ac:dyDescent="0.25">
      <c r="B131" s="5" t="s">
        <v>964</v>
      </c>
      <c r="C131" s="5" t="s">
        <v>965</v>
      </c>
      <c r="D131" s="5">
        <v>4529001</v>
      </c>
      <c r="E131" s="5" t="s">
        <v>942</v>
      </c>
      <c r="F131" s="5" t="s">
        <v>379</v>
      </c>
      <c r="G131" s="5" t="s">
        <v>417</v>
      </c>
      <c r="H131" s="5" t="s">
        <v>439</v>
      </c>
      <c r="I131" s="5">
        <v>2</v>
      </c>
      <c r="J131" s="5"/>
      <c r="K131" s="5"/>
      <c r="L131" s="5" t="s">
        <v>425</v>
      </c>
      <c r="M131" s="105">
        <v>6000000</v>
      </c>
      <c r="N131" s="5">
        <v>1</v>
      </c>
      <c r="O131" s="5" t="s">
        <v>18</v>
      </c>
      <c r="P131" s="5"/>
    </row>
    <row r="132" spans="2:17" ht="76.5" x14ac:dyDescent="0.25">
      <c r="B132" s="5" t="s">
        <v>964</v>
      </c>
      <c r="C132" s="5" t="s">
        <v>965</v>
      </c>
      <c r="D132" s="5">
        <v>4717401</v>
      </c>
      <c r="E132" s="5" t="s">
        <v>942</v>
      </c>
      <c r="F132" s="5" t="s">
        <v>379</v>
      </c>
      <c r="G132" s="5" t="s">
        <v>417</v>
      </c>
      <c r="H132" s="5" t="s">
        <v>440</v>
      </c>
      <c r="I132" s="5">
        <v>1</v>
      </c>
      <c r="J132" s="5"/>
      <c r="K132" s="5"/>
      <c r="L132" s="5" t="s">
        <v>425</v>
      </c>
      <c r="M132" s="105">
        <v>4000000</v>
      </c>
      <c r="N132" s="5">
        <v>1</v>
      </c>
      <c r="O132" s="5" t="s">
        <v>18</v>
      </c>
      <c r="P132" s="5"/>
    </row>
    <row r="133" spans="2:17" ht="76.5" x14ac:dyDescent="0.25">
      <c r="B133" s="5" t="s">
        <v>964</v>
      </c>
      <c r="C133" s="5" t="s">
        <v>965</v>
      </c>
      <c r="D133" s="5">
        <v>4717401</v>
      </c>
      <c r="E133" s="5" t="s">
        <v>942</v>
      </c>
      <c r="F133" s="5" t="s">
        <v>379</v>
      </c>
      <c r="G133" s="5" t="s">
        <v>417</v>
      </c>
      <c r="H133" s="5" t="s">
        <v>441</v>
      </c>
      <c r="I133" s="5">
        <v>1</v>
      </c>
      <c r="J133" s="5"/>
      <c r="K133" s="5"/>
      <c r="L133" s="5" t="s">
        <v>425</v>
      </c>
      <c r="M133" s="105">
        <v>1500000</v>
      </c>
      <c r="N133" s="5">
        <v>1</v>
      </c>
      <c r="O133" s="5" t="s">
        <v>18</v>
      </c>
      <c r="P133" s="5"/>
    </row>
    <row r="134" spans="2:17" ht="76.5" x14ac:dyDescent="0.25">
      <c r="B134" s="5" t="s">
        <v>964</v>
      </c>
      <c r="C134" s="5" t="s">
        <v>965</v>
      </c>
      <c r="D134" s="5">
        <v>4717401</v>
      </c>
      <c r="E134" s="5" t="s">
        <v>942</v>
      </c>
      <c r="F134" s="5" t="s">
        <v>379</v>
      </c>
      <c r="G134" s="5" t="s">
        <v>417</v>
      </c>
      <c r="H134" s="5" t="s">
        <v>442</v>
      </c>
      <c r="I134" s="5">
        <v>8</v>
      </c>
      <c r="J134" s="5"/>
      <c r="K134" s="5"/>
      <c r="L134" s="5" t="s">
        <v>425</v>
      </c>
      <c r="M134" s="105">
        <v>500000</v>
      </c>
      <c r="N134" s="5">
        <v>1</v>
      </c>
      <c r="O134" s="5" t="s">
        <v>18</v>
      </c>
      <c r="P134" s="5"/>
    </row>
    <row r="135" spans="2:17" ht="76.5" x14ac:dyDescent="0.25">
      <c r="B135" s="5" t="s">
        <v>964</v>
      </c>
      <c r="C135" s="5" t="s">
        <v>965</v>
      </c>
      <c r="D135" s="5">
        <v>4529001</v>
      </c>
      <c r="E135" s="5" t="s">
        <v>942</v>
      </c>
      <c r="F135" s="5" t="s">
        <v>379</v>
      </c>
      <c r="G135" s="5" t="s">
        <v>417</v>
      </c>
      <c r="H135" s="5" t="s">
        <v>443</v>
      </c>
      <c r="I135" s="5">
        <v>3</v>
      </c>
      <c r="J135" s="5"/>
      <c r="K135" s="5"/>
      <c r="L135" s="5" t="s">
        <v>425</v>
      </c>
      <c r="M135" s="105">
        <v>1800000</v>
      </c>
      <c r="N135" s="5">
        <v>1</v>
      </c>
      <c r="O135" s="5" t="s">
        <v>18</v>
      </c>
      <c r="P135" s="5"/>
    </row>
    <row r="136" spans="2:17" ht="191.25" x14ac:dyDescent="0.25">
      <c r="B136" s="5" t="s">
        <v>964</v>
      </c>
      <c r="C136" s="5" t="s">
        <v>965</v>
      </c>
      <c r="D136" s="5">
        <v>4529001</v>
      </c>
      <c r="E136" s="5" t="s">
        <v>942</v>
      </c>
      <c r="F136" s="5" t="s">
        <v>379</v>
      </c>
      <c r="G136" s="5" t="s">
        <v>417</v>
      </c>
      <c r="H136" s="5" t="s">
        <v>444</v>
      </c>
      <c r="I136" s="5">
        <v>1</v>
      </c>
      <c r="J136" s="5"/>
      <c r="K136" s="5"/>
      <c r="L136" s="5" t="s">
        <v>425</v>
      </c>
      <c r="M136" s="105">
        <v>1200000</v>
      </c>
      <c r="N136" s="5">
        <v>1</v>
      </c>
      <c r="O136" s="5" t="s">
        <v>18</v>
      </c>
      <c r="P136" s="5"/>
    </row>
    <row r="137" spans="2:17" ht="76.5" x14ac:dyDescent="0.25">
      <c r="B137" s="5" t="s">
        <v>964</v>
      </c>
      <c r="C137" s="5" t="s">
        <v>965</v>
      </c>
      <c r="D137" s="5">
        <v>45269</v>
      </c>
      <c r="E137" s="5" t="s">
        <v>942</v>
      </c>
      <c r="F137" s="5" t="s">
        <v>379</v>
      </c>
      <c r="G137" s="5" t="s">
        <v>417</v>
      </c>
      <c r="H137" s="5" t="s">
        <v>445</v>
      </c>
      <c r="I137" s="5">
        <v>1</v>
      </c>
      <c r="J137" s="5"/>
      <c r="K137" s="5"/>
      <c r="L137" s="5" t="s">
        <v>425</v>
      </c>
      <c r="M137" s="105">
        <v>200000</v>
      </c>
      <c r="N137" s="5">
        <v>1</v>
      </c>
      <c r="O137" s="5" t="s">
        <v>18</v>
      </c>
      <c r="P137" s="5"/>
    </row>
    <row r="138" spans="2:17" ht="76.5" x14ac:dyDescent="0.25">
      <c r="B138" s="5" t="s">
        <v>964</v>
      </c>
      <c r="C138" s="5" t="s">
        <v>965</v>
      </c>
      <c r="D138" s="5">
        <v>4717401</v>
      </c>
      <c r="E138" s="5" t="s">
        <v>942</v>
      </c>
      <c r="F138" s="5" t="s">
        <v>379</v>
      </c>
      <c r="G138" s="5" t="s">
        <v>417</v>
      </c>
      <c r="H138" s="5" t="s">
        <v>446</v>
      </c>
      <c r="I138" s="5">
        <v>1</v>
      </c>
      <c r="J138" s="5"/>
      <c r="K138" s="5"/>
      <c r="L138" s="5" t="s">
        <v>425</v>
      </c>
      <c r="M138" s="105">
        <v>200000</v>
      </c>
      <c r="N138" s="5">
        <v>1</v>
      </c>
      <c r="O138" s="5" t="s">
        <v>18</v>
      </c>
      <c r="P138" s="5"/>
    </row>
    <row r="139" spans="2:17" ht="76.5" x14ac:dyDescent="0.25">
      <c r="B139" s="5" t="s">
        <v>964</v>
      </c>
      <c r="C139" s="5" t="s">
        <v>965</v>
      </c>
      <c r="D139" s="5">
        <v>4529001</v>
      </c>
      <c r="E139" s="5" t="s">
        <v>942</v>
      </c>
      <c r="F139" s="5" t="s">
        <v>379</v>
      </c>
      <c r="G139" s="5" t="s">
        <v>417</v>
      </c>
      <c r="H139" s="5" t="s">
        <v>447</v>
      </c>
      <c r="I139" s="5">
        <v>1</v>
      </c>
      <c r="J139" s="5"/>
      <c r="K139" s="5"/>
      <c r="L139" s="5" t="s">
        <v>425</v>
      </c>
      <c r="M139" s="105">
        <v>1050000</v>
      </c>
      <c r="N139" s="5">
        <v>1</v>
      </c>
      <c r="O139" s="5" t="s">
        <v>18</v>
      </c>
      <c r="P139" s="5" t="s">
        <v>1245</v>
      </c>
    </row>
    <row r="140" spans="2:17" ht="76.5" x14ac:dyDescent="0.25">
      <c r="B140" s="5" t="s">
        <v>964</v>
      </c>
      <c r="C140" s="5" t="s">
        <v>965</v>
      </c>
      <c r="D140" s="5">
        <v>4717401</v>
      </c>
      <c r="E140" s="5" t="s">
        <v>942</v>
      </c>
      <c r="F140" s="5" t="s">
        <v>379</v>
      </c>
      <c r="G140" s="5" t="s">
        <v>417</v>
      </c>
      <c r="H140" s="5" t="s">
        <v>464</v>
      </c>
      <c r="I140" s="5">
        <v>26</v>
      </c>
      <c r="J140" s="5"/>
      <c r="K140" s="5"/>
      <c r="L140" s="5" t="s">
        <v>463</v>
      </c>
      <c r="M140" s="105">
        <v>1820000</v>
      </c>
      <c r="N140" s="5">
        <v>1</v>
      </c>
      <c r="O140" s="5" t="s">
        <v>179</v>
      </c>
      <c r="P140" s="5" t="s">
        <v>1303</v>
      </c>
    </row>
    <row r="141" spans="2:17" ht="89.25" x14ac:dyDescent="0.25">
      <c r="B141" s="5" t="s">
        <v>964</v>
      </c>
      <c r="C141" s="5" t="s">
        <v>965</v>
      </c>
      <c r="D141" s="144">
        <v>45269</v>
      </c>
      <c r="E141" s="144" t="s">
        <v>604</v>
      </c>
      <c r="F141" s="144" t="s">
        <v>939</v>
      </c>
      <c r="G141" s="144" t="s">
        <v>605</v>
      </c>
      <c r="H141" s="144" t="s">
        <v>606</v>
      </c>
      <c r="I141" s="144">
        <v>4</v>
      </c>
      <c r="J141" s="5"/>
      <c r="K141" s="5" t="s">
        <v>16</v>
      </c>
      <c r="L141" s="144" t="s">
        <v>607</v>
      </c>
      <c r="M141" s="145">
        <v>12000000</v>
      </c>
      <c r="N141" s="5">
        <v>1</v>
      </c>
      <c r="O141" s="5" t="s">
        <v>18</v>
      </c>
      <c r="P141" s="5" t="s">
        <v>1245</v>
      </c>
      <c r="Q141" s="104"/>
    </row>
    <row r="142" spans="2:17" ht="191.25" x14ac:dyDescent="0.25">
      <c r="B142" s="5" t="s">
        <v>964</v>
      </c>
      <c r="C142" s="5" t="s">
        <v>965</v>
      </c>
      <c r="D142" s="144">
        <v>4529001</v>
      </c>
      <c r="E142" s="144" t="s">
        <v>604</v>
      </c>
      <c r="F142" s="144" t="s">
        <v>939</v>
      </c>
      <c r="G142" s="144" t="s">
        <v>927</v>
      </c>
      <c r="H142" s="144" t="s">
        <v>928</v>
      </c>
      <c r="I142" s="144">
        <v>6</v>
      </c>
      <c r="J142" s="5"/>
      <c r="K142" s="5" t="s">
        <v>16</v>
      </c>
      <c r="L142" s="144" t="s">
        <v>929</v>
      </c>
      <c r="M142" s="145">
        <v>48000000</v>
      </c>
      <c r="N142" s="5"/>
      <c r="O142" s="5" t="s">
        <v>18</v>
      </c>
      <c r="P142" s="5" t="s">
        <v>1245</v>
      </c>
      <c r="Q142" s="104"/>
    </row>
    <row r="143" spans="2:17" ht="153" x14ac:dyDescent="0.25">
      <c r="B143" s="5" t="s">
        <v>964</v>
      </c>
      <c r="C143" s="5" t="s">
        <v>965</v>
      </c>
      <c r="D143" s="144">
        <v>4717401</v>
      </c>
      <c r="E143" s="144" t="s">
        <v>604</v>
      </c>
      <c r="F143" s="144" t="s">
        <v>939</v>
      </c>
      <c r="G143" s="144" t="s">
        <v>608</v>
      </c>
      <c r="H143" s="144" t="s">
        <v>609</v>
      </c>
      <c r="I143" s="144">
        <v>1</v>
      </c>
      <c r="J143" s="5"/>
      <c r="K143" s="5" t="s">
        <v>16</v>
      </c>
      <c r="L143" s="144" t="s">
        <v>610</v>
      </c>
      <c r="M143" s="145">
        <v>300000</v>
      </c>
      <c r="N143" s="5"/>
      <c r="O143" s="5" t="s">
        <v>18</v>
      </c>
      <c r="P143" s="5" t="s">
        <v>1245</v>
      </c>
      <c r="Q143" s="104"/>
    </row>
    <row r="144" spans="2:17" ht="114.75" x14ac:dyDescent="0.25">
      <c r="B144" s="143" t="s">
        <v>964</v>
      </c>
      <c r="C144" s="5" t="s">
        <v>982</v>
      </c>
      <c r="D144" s="104">
        <v>3899998</v>
      </c>
      <c r="E144" s="5" t="s">
        <v>942</v>
      </c>
      <c r="F144" s="5" t="s">
        <v>379</v>
      </c>
      <c r="G144" s="5" t="s">
        <v>417</v>
      </c>
      <c r="H144" s="5" t="s">
        <v>465</v>
      </c>
      <c r="I144" s="5">
        <v>1</v>
      </c>
      <c r="J144" s="5"/>
      <c r="K144" s="5"/>
      <c r="L144" s="5" t="s">
        <v>463</v>
      </c>
      <c r="M144" s="105">
        <v>400000</v>
      </c>
      <c r="N144" s="5">
        <v>1</v>
      </c>
      <c r="O144" s="5"/>
      <c r="P144" s="151"/>
    </row>
    <row r="145" spans="2:16" ht="114.75" x14ac:dyDescent="0.25">
      <c r="B145" s="143" t="s">
        <v>964</v>
      </c>
      <c r="C145" s="5" t="s">
        <v>982</v>
      </c>
      <c r="D145" s="5">
        <v>3899998</v>
      </c>
      <c r="E145" s="5" t="s">
        <v>942</v>
      </c>
      <c r="F145" s="5" t="s">
        <v>379</v>
      </c>
      <c r="G145" s="5" t="s">
        <v>417</v>
      </c>
      <c r="H145" s="5" t="s">
        <v>466</v>
      </c>
      <c r="I145" s="5">
        <v>30</v>
      </c>
      <c r="J145" s="5"/>
      <c r="K145" s="5"/>
      <c r="L145" s="5" t="s">
        <v>463</v>
      </c>
      <c r="M145" s="105">
        <v>2100000</v>
      </c>
      <c r="N145" s="5">
        <v>1</v>
      </c>
      <c r="O145" s="5"/>
      <c r="P145" s="151"/>
    </row>
    <row r="146" spans="2:16" ht="114.75" x14ac:dyDescent="0.25">
      <c r="B146" s="143" t="s">
        <v>964</v>
      </c>
      <c r="C146" s="5" t="s">
        <v>982</v>
      </c>
      <c r="D146" s="5">
        <v>3899998</v>
      </c>
      <c r="E146" s="5" t="s">
        <v>942</v>
      </c>
      <c r="F146" s="5" t="s">
        <v>379</v>
      </c>
      <c r="G146" s="5" t="s">
        <v>417</v>
      </c>
      <c r="H146" s="5" t="s">
        <v>467</v>
      </c>
      <c r="I146" s="5">
        <v>6</v>
      </c>
      <c r="J146" s="5"/>
      <c r="K146" s="5"/>
      <c r="L146" s="5" t="s">
        <v>463</v>
      </c>
      <c r="M146" s="105">
        <v>1100000</v>
      </c>
      <c r="N146" s="5">
        <v>1</v>
      </c>
      <c r="O146" s="5"/>
      <c r="P146" s="151"/>
    </row>
    <row r="147" spans="2:16" ht="114.75" x14ac:dyDescent="0.25">
      <c r="B147" s="143" t="s">
        <v>964</v>
      </c>
      <c r="C147" s="5" t="s">
        <v>982</v>
      </c>
      <c r="D147" s="104">
        <v>3899998</v>
      </c>
      <c r="E147" s="5" t="s">
        <v>942</v>
      </c>
      <c r="F147" s="5" t="s">
        <v>379</v>
      </c>
      <c r="G147" s="5" t="s">
        <v>417</v>
      </c>
      <c r="H147" s="5" t="s">
        <v>468</v>
      </c>
      <c r="I147" s="5">
        <v>1</v>
      </c>
      <c r="J147" s="5"/>
      <c r="K147" s="5"/>
      <c r="L147" s="5" t="s">
        <v>463</v>
      </c>
      <c r="M147" s="105">
        <v>400000</v>
      </c>
      <c r="N147" s="5">
        <v>1</v>
      </c>
      <c r="O147" s="5"/>
      <c r="P147" s="151"/>
    </row>
    <row r="148" spans="2:16" ht="114.75" x14ac:dyDescent="0.25">
      <c r="B148" s="143" t="s">
        <v>964</v>
      </c>
      <c r="C148" s="5" t="s">
        <v>982</v>
      </c>
      <c r="D148" s="104">
        <v>3899998</v>
      </c>
      <c r="E148" s="5" t="s">
        <v>942</v>
      </c>
      <c r="F148" s="5" t="s">
        <v>379</v>
      </c>
      <c r="G148" s="5" t="s">
        <v>417</v>
      </c>
      <c r="H148" s="5" t="s">
        <v>470</v>
      </c>
      <c r="I148" s="5">
        <v>1</v>
      </c>
      <c r="J148" s="5"/>
      <c r="K148" s="5"/>
      <c r="L148" s="5" t="s">
        <v>463</v>
      </c>
      <c r="M148" s="105">
        <v>400000</v>
      </c>
      <c r="N148" s="5">
        <v>1</v>
      </c>
      <c r="O148" s="5"/>
      <c r="P148" s="151"/>
    </row>
    <row r="149" spans="2:16" ht="204" x14ac:dyDescent="0.25">
      <c r="B149" s="143" t="s">
        <v>964</v>
      </c>
      <c r="C149" s="5" t="s">
        <v>965</v>
      </c>
      <c r="D149" s="104">
        <v>4717401</v>
      </c>
      <c r="E149" s="5" t="s">
        <v>941</v>
      </c>
      <c r="F149" s="5" t="s">
        <v>247</v>
      </c>
      <c r="G149" s="5" t="s">
        <v>300</v>
      </c>
      <c r="H149" s="5" t="s">
        <v>301</v>
      </c>
      <c r="I149" s="5">
        <v>2</v>
      </c>
      <c r="J149" s="5" t="s">
        <v>11</v>
      </c>
      <c r="K149" s="5" t="s">
        <v>16</v>
      </c>
      <c r="L149" s="101" t="s">
        <v>302</v>
      </c>
      <c r="M149" s="105">
        <v>12000000</v>
      </c>
      <c r="N149" s="5">
        <v>1</v>
      </c>
      <c r="O149" s="5" t="s">
        <v>941</v>
      </c>
    </row>
  </sheetData>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4"/>
  <sheetViews>
    <sheetView topLeftCell="A52" zoomScale="60" zoomScaleNormal="60" workbookViewId="0">
      <selection activeCell="R4" sqref="R4"/>
    </sheetView>
  </sheetViews>
  <sheetFormatPr baseColWidth="10" defaultColWidth="28.85546875" defaultRowHeight="15" x14ac:dyDescent="0.25"/>
  <cols>
    <col min="1" max="7" width="28.85546875" style="93"/>
    <col min="8" max="8" width="31.5703125" style="93" customWidth="1"/>
    <col min="9" max="16384" width="28.85546875" style="93"/>
  </cols>
  <sheetData>
    <row r="1" spans="2:17" x14ac:dyDescent="0.25">
      <c r="B1" s="148" t="s">
        <v>966</v>
      </c>
      <c r="C1" s="148" t="s">
        <v>967</v>
      </c>
      <c r="D1" s="148" t="s">
        <v>968</v>
      </c>
      <c r="E1" s="148" t="s">
        <v>0</v>
      </c>
      <c r="F1" s="148" t="s">
        <v>1</v>
      </c>
      <c r="G1" s="148" t="s">
        <v>2</v>
      </c>
      <c r="H1" s="1" t="s">
        <v>3</v>
      </c>
      <c r="I1" s="1" t="s">
        <v>4</v>
      </c>
      <c r="J1" s="1" t="s">
        <v>5</v>
      </c>
      <c r="K1" s="1" t="s">
        <v>6</v>
      </c>
      <c r="L1" s="1" t="s">
        <v>1182</v>
      </c>
      <c r="M1" s="5" t="s">
        <v>1181</v>
      </c>
      <c r="N1" s="1" t="s">
        <v>7</v>
      </c>
      <c r="O1" s="5" t="s">
        <v>1250</v>
      </c>
      <c r="P1" s="5" t="s">
        <v>1251</v>
      </c>
      <c r="Q1" s="5" t="s">
        <v>1252</v>
      </c>
    </row>
    <row r="2" spans="2:17" ht="204" x14ac:dyDescent="0.25">
      <c r="B2" s="5" t="s">
        <v>964</v>
      </c>
      <c r="C2" s="5" t="s">
        <v>965</v>
      </c>
      <c r="D2" s="5">
        <v>45269</v>
      </c>
      <c r="E2" s="5" t="s">
        <v>944</v>
      </c>
      <c r="F2" s="5" t="s">
        <v>8</v>
      </c>
      <c r="G2" s="5" t="s">
        <v>9</v>
      </c>
      <c r="H2" s="5" t="s">
        <v>10</v>
      </c>
      <c r="I2" s="5">
        <v>2</v>
      </c>
      <c r="J2" s="5" t="s">
        <v>11</v>
      </c>
      <c r="K2" s="5" t="s">
        <v>12</v>
      </c>
      <c r="L2" s="5"/>
      <c r="M2" s="105">
        <v>1980000</v>
      </c>
      <c r="N2" s="5"/>
      <c r="O2" s="5"/>
      <c r="P2" s="5"/>
      <c r="Q2" s="5"/>
    </row>
    <row r="3" spans="2:17" ht="204" x14ac:dyDescent="0.25">
      <c r="B3" s="5" t="s">
        <v>964</v>
      </c>
      <c r="C3" s="5" t="s">
        <v>965</v>
      </c>
      <c r="D3" s="5">
        <v>45250</v>
      </c>
      <c r="E3" s="5" t="s">
        <v>944</v>
      </c>
      <c r="F3" s="5" t="s">
        <v>8</v>
      </c>
      <c r="G3" s="5" t="s">
        <v>58</v>
      </c>
      <c r="H3" s="5" t="s">
        <v>59</v>
      </c>
      <c r="I3" s="5">
        <v>1</v>
      </c>
      <c r="J3" s="5" t="s">
        <v>11</v>
      </c>
      <c r="K3" s="5" t="s">
        <v>23</v>
      </c>
      <c r="L3" s="5" t="s">
        <v>60</v>
      </c>
      <c r="M3" s="105">
        <v>17000000</v>
      </c>
      <c r="N3" s="5">
        <v>1</v>
      </c>
      <c r="O3" s="5" t="s">
        <v>18</v>
      </c>
      <c r="P3" s="5"/>
      <c r="Q3" s="5"/>
    </row>
    <row r="4" spans="2:17" ht="127.5" x14ac:dyDescent="0.25">
      <c r="B4" s="5" t="s">
        <v>964</v>
      </c>
      <c r="C4" s="5" t="s">
        <v>965</v>
      </c>
      <c r="D4" s="5">
        <v>4529001</v>
      </c>
      <c r="E4" s="5" t="s">
        <v>944</v>
      </c>
      <c r="F4" s="5" t="s">
        <v>8</v>
      </c>
      <c r="G4" s="5" t="s">
        <v>58</v>
      </c>
      <c r="H4" s="5" t="s">
        <v>63</v>
      </c>
      <c r="I4" s="5">
        <v>1</v>
      </c>
      <c r="J4" s="5" t="s">
        <v>11</v>
      </c>
      <c r="K4" s="5" t="s">
        <v>23</v>
      </c>
      <c r="L4" s="5" t="s">
        <v>64</v>
      </c>
      <c r="M4" s="105">
        <v>1800000</v>
      </c>
      <c r="N4" s="5">
        <v>1</v>
      </c>
      <c r="O4" s="5" t="s">
        <v>18</v>
      </c>
      <c r="P4" s="5"/>
      <c r="Q4" s="5"/>
    </row>
    <row r="5" spans="2:17" ht="127.5" x14ac:dyDescent="0.25">
      <c r="B5" s="5" t="s">
        <v>964</v>
      </c>
      <c r="C5" s="5" t="s">
        <v>965</v>
      </c>
      <c r="D5" s="5">
        <v>4529001</v>
      </c>
      <c r="E5" s="5" t="s">
        <v>944</v>
      </c>
      <c r="F5" s="5" t="s">
        <v>8</v>
      </c>
      <c r="G5" s="5" t="s">
        <v>58</v>
      </c>
      <c r="H5" s="5" t="s">
        <v>65</v>
      </c>
      <c r="I5" s="5">
        <v>1</v>
      </c>
      <c r="J5" s="5" t="s">
        <v>11</v>
      </c>
      <c r="K5" s="5" t="s">
        <v>23</v>
      </c>
      <c r="L5" s="5" t="s">
        <v>66</v>
      </c>
      <c r="M5" s="105">
        <v>1360000</v>
      </c>
      <c r="N5" s="5">
        <v>1</v>
      </c>
      <c r="O5" s="5" t="s">
        <v>18</v>
      </c>
      <c r="P5" s="5"/>
      <c r="Q5" s="5"/>
    </row>
    <row r="6" spans="2:17" ht="51" x14ac:dyDescent="0.25">
      <c r="B6" s="5" t="s">
        <v>964</v>
      </c>
      <c r="C6" s="5" t="s">
        <v>965</v>
      </c>
      <c r="D6" s="5">
        <v>4529001</v>
      </c>
      <c r="E6" s="5" t="s">
        <v>944</v>
      </c>
      <c r="F6" s="5" t="s">
        <v>8</v>
      </c>
      <c r="G6" s="5" t="s">
        <v>58</v>
      </c>
      <c r="H6" s="5" t="s">
        <v>67</v>
      </c>
      <c r="I6" s="5">
        <v>1</v>
      </c>
      <c r="J6" s="5" t="s">
        <v>11</v>
      </c>
      <c r="K6" s="5" t="s">
        <v>23</v>
      </c>
      <c r="L6" s="5" t="s">
        <v>68</v>
      </c>
      <c r="M6" s="105">
        <v>1090000</v>
      </c>
      <c r="N6" s="5">
        <v>1</v>
      </c>
      <c r="O6" s="5" t="s">
        <v>18</v>
      </c>
      <c r="P6" s="5"/>
      <c r="Q6" s="5"/>
    </row>
    <row r="7" spans="2:17" ht="51" x14ac:dyDescent="0.25">
      <c r="B7" s="5" t="s">
        <v>964</v>
      </c>
      <c r="C7" s="5" t="s">
        <v>965</v>
      </c>
      <c r="D7" s="5">
        <v>4529001</v>
      </c>
      <c r="E7" s="5" t="s">
        <v>944</v>
      </c>
      <c r="F7" s="5" t="s">
        <v>8</v>
      </c>
      <c r="G7" s="5" t="s">
        <v>58</v>
      </c>
      <c r="H7" s="5" t="s">
        <v>69</v>
      </c>
      <c r="I7" s="5">
        <v>1</v>
      </c>
      <c r="J7" s="5" t="s">
        <v>11</v>
      </c>
      <c r="K7" s="5" t="s">
        <v>23</v>
      </c>
      <c r="L7" s="5" t="s">
        <v>68</v>
      </c>
      <c r="M7" s="105">
        <v>185000</v>
      </c>
      <c r="N7" s="5">
        <v>1</v>
      </c>
      <c r="O7" s="5" t="s">
        <v>18</v>
      </c>
      <c r="P7" s="5"/>
      <c r="Q7" s="5"/>
    </row>
    <row r="8" spans="2:17" ht="318.75" x14ac:dyDescent="0.25">
      <c r="B8" s="5" t="s">
        <v>964</v>
      </c>
      <c r="C8" s="5" t="s">
        <v>965</v>
      </c>
      <c r="D8" s="5">
        <v>4529001</v>
      </c>
      <c r="E8" s="5" t="s">
        <v>944</v>
      </c>
      <c r="F8" s="5" t="s">
        <v>8</v>
      </c>
      <c r="G8" s="5" t="s">
        <v>58</v>
      </c>
      <c r="H8" s="5" t="s">
        <v>70</v>
      </c>
      <c r="I8" s="5">
        <v>1</v>
      </c>
      <c r="J8" s="5" t="s">
        <v>11</v>
      </c>
      <c r="K8" s="5" t="s">
        <v>23</v>
      </c>
      <c r="L8" s="5" t="s">
        <v>71</v>
      </c>
      <c r="M8" s="105">
        <v>92000000</v>
      </c>
      <c r="N8" s="5">
        <v>1</v>
      </c>
      <c r="O8" s="5" t="s">
        <v>18</v>
      </c>
      <c r="P8" s="5"/>
      <c r="Q8" s="5"/>
    </row>
    <row r="9" spans="2:17" ht="242.25" x14ac:dyDescent="0.25">
      <c r="B9" s="5" t="s">
        <v>964</v>
      </c>
      <c r="C9" s="5" t="s">
        <v>965</v>
      </c>
      <c r="D9" s="5">
        <v>4717401</v>
      </c>
      <c r="E9" s="5" t="s">
        <v>944</v>
      </c>
      <c r="F9" s="5" t="s">
        <v>8</v>
      </c>
      <c r="G9" s="5" t="s">
        <v>58</v>
      </c>
      <c r="H9" s="5" t="s">
        <v>74</v>
      </c>
      <c r="I9" s="5">
        <v>1</v>
      </c>
      <c r="J9" s="5" t="s">
        <v>11</v>
      </c>
      <c r="K9" s="5" t="s">
        <v>23</v>
      </c>
      <c r="L9" s="5" t="s">
        <v>75</v>
      </c>
      <c r="M9" s="105">
        <v>13800000</v>
      </c>
      <c r="N9" s="5">
        <v>1</v>
      </c>
      <c r="O9" s="5" t="s">
        <v>18</v>
      </c>
      <c r="P9" s="5"/>
      <c r="Q9" s="5"/>
    </row>
    <row r="10" spans="2:17" ht="153" x14ac:dyDescent="0.25">
      <c r="B10" s="5" t="s">
        <v>964</v>
      </c>
      <c r="C10" s="5" t="s">
        <v>965</v>
      </c>
      <c r="D10" s="5">
        <v>4717401</v>
      </c>
      <c r="E10" s="5" t="s">
        <v>944</v>
      </c>
      <c r="F10" s="5" t="s">
        <v>8</v>
      </c>
      <c r="G10" s="5" t="s">
        <v>58</v>
      </c>
      <c r="H10" s="5" t="s">
        <v>76</v>
      </c>
      <c r="I10" s="5">
        <v>1</v>
      </c>
      <c r="J10" s="5" t="s">
        <v>11</v>
      </c>
      <c r="K10" s="5" t="s">
        <v>23</v>
      </c>
      <c r="L10" s="5" t="s">
        <v>77</v>
      </c>
      <c r="M10" s="105">
        <v>9520000</v>
      </c>
      <c r="N10" s="5">
        <v>1</v>
      </c>
      <c r="O10" s="5" t="s">
        <v>18</v>
      </c>
      <c r="P10" s="5"/>
      <c r="Q10" s="5"/>
    </row>
    <row r="11" spans="2:17" ht="165.75" x14ac:dyDescent="0.25">
      <c r="B11" s="5" t="s">
        <v>964</v>
      </c>
      <c r="C11" s="5" t="s">
        <v>965</v>
      </c>
      <c r="D11" s="5">
        <v>4717401</v>
      </c>
      <c r="E11" s="5" t="s">
        <v>944</v>
      </c>
      <c r="F11" s="5" t="s">
        <v>8</v>
      </c>
      <c r="G11" s="5" t="s">
        <v>58</v>
      </c>
      <c r="H11" s="5" t="s">
        <v>78</v>
      </c>
      <c r="I11" s="5">
        <v>1</v>
      </c>
      <c r="J11" s="5" t="s">
        <v>11</v>
      </c>
      <c r="K11" s="5" t="s">
        <v>23</v>
      </c>
      <c r="L11" s="5" t="s">
        <v>79</v>
      </c>
      <c r="M11" s="105">
        <v>3200000</v>
      </c>
      <c r="N11" s="5">
        <v>1</v>
      </c>
      <c r="O11" s="5" t="s">
        <v>18</v>
      </c>
      <c r="P11" s="5"/>
      <c r="Q11" s="5"/>
    </row>
    <row r="12" spans="2:17" ht="165.75" x14ac:dyDescent="0.25">
      <c r="B12" s="5" t="s">
        <v>964</v>
      </c>
      <c r="C12" s="5" t="s">
        <v>965</v>
      </c>
      <c r="D12" s="5">
        <v>4717401</v>
      </c>
      <c r="E12" s="5" t="s">
        <v>944</v>
      </c>
      <c r="F12" s="5" t="s">
        <v>8</v>
      </c>
      <c r="G12" s="5" t="s">
        <v>58</v>
      </c>
      <c r="H12" s="5" t="s">
        <v>80</v>
      </c>
      <c r="I12" s="5">
        <v>1</v>
      </c>
      <c r="J12" s="5" t="s">
        <v>11</v>
      </c>
      <c r="K12" s="5" t="s">
        <v>23</v>
      </c>
      <c r="L12" s="5" t="s">
        <v>81</v>
      </c>
      <c r="M12" s="105">
        <v>9200000</v>
      </c>
      <c r="N12" s="5">
        <v>1</v>
      </c>
      <c r="O12" s="5" t="s">
        <v>18</v>
      </c>
      <c r="P12" s="5"/>
      <c r="Q12" s="5"/>
    </row>
    <row r="13" spans="2:17" ht="127.5" x14ac:dyDescent="0.25">
      <c r="B13" s="5" t="s">
        <v>964</v>
      </c>
      <c r="C13" s="5" t="s">
        <v>965</v>
      </c>
      <c r="D13" s="5">
        <v>4717401</v>
      </c>
      <c r="E13" s="5" t="s">
        <v>944</v>
      </c>
      <c r="F13" s="5" t="s">
        <v>8</v>
      </c>
      <c r="G13" s="5" t="s">
        <v>58</v>
      </c>
      <c r="H13" s="5" t="s">
        <v>82</v>
      </c>
      <c r="I13" s="5">
        <v>1</v>
      </c>
      <c r="J13" s="5" t="s">
        <v>11</v>
      </c>
      <c r="K13" s="5" t="s">
        <v>23</v>
      </c>
      <c r="L13" s="5" t="s">
        <v>83</v>
      </c>
      <c r="M13" s="105">
        <v>7176000</v>
      </c>
      <c r="N13" s="5">
        <v>1</v>
      </c>
      <c r="O13" s="5" t="s">
        <v>18</v>
      </c>
      <c r="P13" s="5"/>
      <c r="Q13" s="5"/>
    </row>
    <row r="14" spans="2:17" ht="102" x14ac:dyDescent="0.25">
      <c r="B14" s="5" t="s">
        <v>964</v>
      </c>
      <c r="C14" s="5" t="s">
        <v>965</v>
      </c>
      <c r="D14" s="5">
        <v>4717401</v>
      </c>
      <c r="E14" s="5" t="s">
        <v>944</v>
      </c>
      <c r="F14" s="5" t="s">
        <v>8</v>
      </c>
      <c r="G14" s="5" t="s">
        <v>58</v>
      </c>
      <c r="H14" s="5" t="s">
        <v>84</v>
      </c>
      <c r="I14" s="5">
        <v>3</v>
      </c>
      <c r="J14" s="5" t="s">
        <v>11</v>
      </c>
      <c r="K14" s="5" t="s">
        <v>23</v>
      </c>
      <c r="L14" s="5" t="s">
        <v>85</v>
      </c>
      <c r="M14" s="105">
        <v>5520000</v>
      </c>
      <c r="N14" s="5">
        <v>1</v>
      </c>
      <c r="O14" s="5" t="s">
        <v>18</v>
      </c>
      <c r="P14" s="5"/>
      <c r="Q14" s="5"/>
    </row>
    <row r="15" spans="2:17" ht="127.5" x14ac:dyDescent="0.25">
      <c r="B15" s="5" t="s">
        <v>964</v>
      </c>
      <c r="C15" s="5" t="s">
        <v>965</v>
      </c>
      <c r="D15" s="5">
        <v>4717401</v>
      </c>
      <c r="E15" s="5" t="s">
        <v>944</v>
      </c>
      <c r="F15" s="5" t="s">
        <v>8</v>
      </c>
      <c r="G15" s="5" t="s">
        <v>58</v>
      </c>
      <c r="H15" s="5" t="s">
        <v>86</v>
      </c>
      <c r="I15" s="5">
        <v>2</v>
      </c>
      <c r="J15" s="5" t="s">
        <v>11</v>
      </c>
      <c r="K15" s="5" t="s">
        <v>23</v>
      </c>
      <c r="L15" s="5" t="s">
        <v>87</v>
      </c>
      <c r="M15" s="105">
        <v>1840000</v>
      </c>
      <c r="N15" s="5">
        <v>1</v>
      </c>
      <c r="O15" s="5" t="s">
        <v>18</v>
      </c>
      <c r="P15" s="5"/>
      <c r="Q15" s="5"/>
    </row>
    <row r="16" spans="2:17" ht="127.5" x14ac:dyDescent="0.25">
      <c r="B16" s="5" t="s">
        <v>964</v>
      </c>
      <c r="C16" s="5" t="s">
        <v>965</v>
      </c>
      <c r="D16" s="5">
        <v>4717401</v>
      </c>
      <c r="E16" s="5" t="s">
        <v>944</v>
      </c>
      <c r="F16" s="5" t="s">
        <v>8</v>
      </c>
      <c r="G16" s="5" t="s">
        <v>58</v>
      </c>
      <c r="H16" s="5" t="s">
        <v>88</v>
      </c>
      <c r="I16" s="5">
        <v>8</v>
      </c>
      <c r="J16" s="5" t="s">
        <v>11</v>
      </c>
      <c r="K16" s="5" t="s">
        <v>23</v>
      </c>
      <c r="L16" s="5" t="s">
        <v>89</v>
      </c>
      <c r="M16" s="105">
        <v>4748000</v>
      </c>
      <c r="N16" s="5">
        <v>1</v>
      </c>
      <c r="O16" s="5" t="s">
        <v>18</v>
      </c>
      <c r="P16" s="5"/>
      <c r="Q16" s="5"/>
    </row>
    <row r="17" spans="2:17" ht="153" x14ac:dyDescent="0.25">
      <c r="B17" s="5" t="s">
        <v>964</v>
      </c>
      <c r="C17" s="5" t="s">
        <v>965</v>
      </c>
      <c r="D17" s="5">
        <v>4733001</v>
      </c>
      <c r="E17" s="5" t="s">
        <v>944</v>
      </c>
      <c r="F17" s="5" t="s">
        <v>8</v>
      </c>
      <c r="G17" s="5" t="s">
        <v>58</v>
      </c>
      <c r="H17" s="5" t="s">
        <v>90</v>
      </c>
      <c r="I17" s="5">
        <v>10</v>
      </c>
      <c r="J17" s="5" t="s">
        <v>11</v>
      </c>
      <c r="K17" s="5" t="s">
        <v>23</v>
      </c>
      <c r="L17" s="5" t="s">
        <v>91</v>
      </c>
      <c r="M17" s="105">
        <v>6486000</v>
      </c>
      <c r="N17" s="5">
        <v>1</v>
      </c>
      <c r="O17" s="5" t="s">
        <v>18</v>
      </c>
      <c r="P17" s="5"/>
      <c r="Q17" s="5"/>
    </row>
    <row r="18" spans="2:17" ht="153" x14ac:dyDescent="0.25">
      <c r="B18" s="5" t="s">
        <v>964</v>
      </c>
      <c r="C18" s="5" t="s">
        <v>965</v>
      </c>
      <c r="D18" s="5">
        <v>4717401</v>
      </c>
      <c r="E18" s="5" t="s">
        <v>944</v>
      </c>
      <c r="F18" s="5" t="s">
        <v>8</v>
      </c>
      <c r="G18" s="5" t="s">
        <v>58</v>
      </c>
      <c r="H18" s="5" t="s">
        <v>92</v>
      </c>
      <c r="I18" s="5">
        <v>2</v>
      </c>
      <c r="J18" s="5" t="s">
        <v>11</v>
      </c>
      <c r="K18" s="5" t="s">
        <v>23</v>
      </c>
      <c r="L18" s="5" t="s">
        <v>91</v>
      </c>
      <c r="M18" s="105">
        <v>2760000</v>
      </c>
      <c r="N18" s="5">
        <v>1</v>
      </c>
      <c r="O18" s="5" t="s">
        <v>18</v>
      </c>
      <c r="P18" s="5"/>
      <c r="Q18" s="5"/>
    </row>
    <row r="19" spans="2:17" ht="153" x14ac:dyDescent="0.25">
      <c r="B19" s="5" t="s">
        <v>964</v>
      </c>
      <c r="C19" s="5" t="s">
        <v>965</v>
      </c>
      <c r="D19" s="5">
        <v>4717401</v>
      </c>
      <c r="E19" s="5" t="s">
        <v>944</v>
      </c>
      <c r="F19" s="5" t="s">
        <v>8</v>
      </c>
      <c r="G19" s="5" t="s">
        <v>58</v>
      </c>
      <c r="H19" s="5" t="s">
        <v>93</v>
      </c>
      <c r="I19" s="5">
        <v>1</v>
      </c>
      <c r="J19" s="5" t="s">
        <v>11</v>
      </c>
      <c r="K19" s="5" t="s">
        <v>23</v>
      </c>
      <c r="L19" s="5" t="s">
        <v>94</v>
      </c>
      <c r="M19" s="105">
        <v>12696000</v>
      </c>
      <c r="N19" s="5">
        <v>1</v>
      </c>
      <c r="O19" s="5" t="s">
        <v>18</v>
      </c>
      <c r="P19" s="5"/>
      <c r="Q19" s="5"/>
    </row>
    <row r="20" spans="2:17" ht="153" x14ac:dyDescent="0.25">
      <c r="B20" s="5" t="s">
        <v>964</v>
      </c>
      <c r="C20" s="5" t="s">
        <v>965</v>
      </c>
      <c r="D20" s="5">
        <v>4717401</v>
      </c>
      <c r="E20" s="5" t="s">
        <v>944</v>
      </c>
      <c r="F20" s="5" t="s">
        <v>8</v>
      </c>
      <c r="G20" s="5" t="s">
        <v>58</v>
      </c>
      <c r="H20" s="5" t="s">
        <v>95</v>
      </c>
      <c r="I20" s="5">
        <v>20</v>
      </c>
      <c r="J20" s="5" t="s">
        <v>11</v>
      </c>
      <c r="K20" s="5" t="s">
        <v>23</v>
      </c>
      <c r="L20" s="5" t="s">
        <v>94</v>
      </c>
      <c r="M20" s="105">
        <v>5200000</v>
      </c>
      <c r="N20" s="5">
        <v>1</v>
      </c>
      <c r="O20" s="5" t="s">
        <v>18</v>
      </c>
      <c r="P20" s="5"/>
      <c r="Q20" s="5"/>
    </row>
    <row r="21" spans="2:17" ht="102" x14ac:dyDescent="0.25">
      <c r="B21" s="5" t="s">
        <v>964</v>
      </c>
      <c r="C21" s="5" t="s">
        <v>965</v>
      </c>
      <c r="D21" s="5">
        <v>4717401</v>
      </c>
      <c r="E21" s="5" t="s">
        <v>944</v>
      </c>
      <c r="F21" s="5" t="s">
        <v>8</v>
      </c>
      <c r="G21" s="5" t="s">
        <v>58</v>
      </c>
      <c r="H21" s="5" t="s">
        <v>96</v>
      </c>
      <c r="I21" s="5">
        <v>4</v>
      </c>
      <c r="J21" s="5" t="s">
        <v>11</v>
      </c>
      <c r="K21" s="5" t="s">
        <v>23</v>
      </c>
      <c r="L21" s="5" t="s">
        <v>97</v>
      </c>
      <c r="M21" s="105">
        <v>540000</v>
      </c>
      <c r="N21" s="5">
        <v>1</v>
      </c>
      <c r="O21" s="5" t="s">
        <v>18</v>
      </c>
      <c r="P21" s="5"/>
      <c r="Q21" s="5"/>
    </row>
    <row r="22" spans="2:17" ht="102" x14ac:dyDescent="0.25">
      <c r="B22" s="5" t="s">
        <v>964</v>
      </c>
      <c r="C22" s="5" t="s">
        <v>965</v>
      </c>
      <c r="D22" s="5">
        <v>4717401</v>
      </c>
      <c r="E22" s="5" t="s">
        <v>944</v>
      </c>
      <c r="F22" s="5" t="s">
        <v>8</v>
      </c>
      <c r="G22" s="5" t="s">
        <v>58</v>
      </c>
      <c r="H22" s="5" t="s">
        <v>98</v>
      </c>
      <c r="I22" s="5">
        <v>2</v>
      </c>
      <c r="J22" s="5" t="s">
        <v>11</v>
      </c>
      <c r="K22" s="5" t="s">
        <v>23</v>
      </c>
      <c r="L22" s="5" t="s">
        <v>97</v>
      </c>
      <c r="M22" s="105">
        <v>540000</v>
      </c>
      <c r="N22" s="5">
        <v>1</v>
      </c>
      <c r="O22" s="5" t="s">
        <v>18</v>
      </c>
      <c r="P22" s="5"/>
      <c r="Q22" s="5"/>
    </row>
    <row r="23" spans="2:17" ht="127.5" x14ac:dyDescent="0.25">
      <c r="B23" s="5" t="s">
        <v>964</v>
      </c>
      <c r="C23" s="5" t="s">
        <v>965</v>
      </c>
      <c r="D23" s="5">
        <v>4717401</v>
      </c>
      <c r="E23" s="5" t="s">
        <v>944</v>
      </c>
      <c r="F23" s="5" t="s">
        <v>8</v>
      </c>
      <c r="G23" s="5" t="s">
        <v>58</v>
      </c>
      <c r="H23" s="5" t="s">
        <v>99</v>
      </c>
      <c r="I23" s="5">
        <v>20</v>
      </c>
      <c r="J23" s="5" t="s">
        <v>11</v>
      </c>
      <c r="K23" s="5" t="s">
        <v>23</v>
      </c>
      <c r="L23" s="5" t="s">
        <v>100</v>
      </c>
      <c r="M23" s="105">
        <v>5600000</v>
      </c>
      <c r="N23" s="5">
        <v>1</v>
      </c>
      <c r="O23" s="5" t="s">
        <v>18</v>
      </c>
      <c r="P23" s="5"/>
      <c r="Q23" s="5"/>
    </row>
    <row r="24" spans="2:17" ht="127.5" x14ac:dyDescent="0.25">
      <c r="B24" s="5" t="s">
        <v>964</v>
      </c>
      <c r="C24" s="5" t="s">
        <v>965</v>
      </c>
      <c r="D24" s="5">
        <v>4717401</v>
      </c>
      <c r="E24" s="5" t="s">
        <v>944</v>
      </c>
      <c r="F24" s="5" t="s">
        <v>8</v>
      </c>
      <c r="G24" s="5" t="s">
        <v>58</v>
      </c>
      <c r="H24" s="5" t="s">
        <v>101</v>
      </c>
      <c r="I24" s="5">
        <v>10</v>
      </c>
      <c r="J24" s="5" t="s">
        <v>11</v>
      </c>
      <c r="K24" s="5" t="s">
        <v>23</v>
      </c>
      <c r="L24" s="5" t="s">
        <v>100</v>
      </c>
      <c r="M24" s="105">
        <v>2760000</v>
      </c>
      <c r="N24" s="5">
        <v>1</v>
      </c>
      <c r="O24" s="5" t="s">
        <v>18</v>
      </c>
      <c r="P24" s="5"/>
      <c r="Q24" s="5"/>
    </row>
    <row r="25" spans="2:17" ht="127.5" x14ac:dyDescent="0.25">
      <c r="B25" s="5" t="s">
        <v>964</v>
      </c>
      <c r="C25" s="5" t="s">
        <v>965</v>
      </c>
      <c r="D25" s="5">
        <v>4529001</v>
      </c>
      <c r="E25" s="5" t="s">
        <v>944</v>
      </c>
      <c r="F25" s="5" t="s">
        <v>8</v>
      </c>
      <c r="G25" s="5" t="s">
        <v>58</v>
      </c>
      <c r="H25" s="5" t="s">
        <v>102</v>
      </c>
      <c r="I25" s="5">
        <v>4</v>
      </c>
      <c r="J25" s="5" t="s">
        <v>11</v>
      </c>
      <c r="K25" s="5" t="s">
        <v>23</v>
      </c>
      <c r="L25" s="5" t="s">
        <v>100</v>
      </c>
      <c r="M25" s="105">
        <v>1200000</v>
      </c>
      <c r="N25" s="5">
        <v>1</v>
      </c>
      <c r="O25" s="5" t="s">
        <v>18</v>
      </c>
      <c r="P25" s="5"/>
      <c r="Q25" s="5"/>
    </row>
    <row r="26" spans="2:17" ht="127.5" x14ac:dyDescent="0.25">
      <c r="B26" s="5" t="s">
        <v>964</v>
      </c>
      <c r="C26" s="5" t="s">
        <v>965</v>
      </c>
      <c r="D26" s="5">
        <v>4717401</v>
      </c>
      <c r="E26" s="5" t="s">
        <v>944</v>
      </c>
      <c r="F26" s="5" t="s">
        <v>8</v>
      </c>
      <c r="G26" s="5" t="s">
        <v>58</v>
      </c>
      <c r="H26" s="5" t="s">
        <v>103</v>
      </c>
      <c r="I26" s="5">
        <v>50</v>
      </c>
      <c r="J26" s="5" t="s">
        <v>11</v>
      </c>
      <c r="K26" s="5" t="s">
        <v>23</v>
      </c>
      <c r="L26" s="5" t="s">
        <v>100</v>
      </c>
      <c r="M26" s="105">
        <v>5980000</v>
      </c>
      <c r="N26" s="5">
        <v>1</v>
      </c>
      <c r="O26" s="5" t="s">
        <v>18</v>
      </c>
      <c r="P26" s="5"/>
      <c r="Q26" s="5"/>
    </row>
    <row r="27" spans="2:17" ht="38.25" x14ac:dyDescent="0.25">
      <c r="B27" s="5" t="s">
        <v>964</v>
      </c>
      <c r="C27" s="5" t="s">
        <v>965</v>
      </c>
      <c r="D27" s="5">
        <v>4717401</v>
      </c>
      <c r="E27" s="5" t="s">
        <v>944</v>
      </c>
      <c r="F27" s="5" t="s">
        <v>8</v>
      </c>
      <c r="G27" s="5" t="s">
        <v>58</v>
      </c>
      <c r="H27" s="5" t="s">
        <v>104</v>
      </c>
      <c r="I27" s="5">
        <v>10</v>
      </c>
      <c r="J27" s="5" t="s">
        <v>11</v>
      </c>
      <c r="K27" s="5" t="s">
        <v>23</v>
      </c>
      <c r="L27" s="5" t="s">
        <v>105</v>
      </c>
      <c r="M27" s="105">
        <v>200000</v>
      </c>
      <c r="N27" s="5">
        <v>1</v>
      </c>
      <c r="O27" s="5" t="s">
        <v>18</v>
      </c>
      <c r="P27" s="5"/>
      <c r="Q27" s="5"/>
    </row>
    <row r="28" spans="2:17" ht="89.25" x14ac:dyDescent="0.25">
      <c r="B28" s="5" t="s">
        <v>964</v>
      </c>
      <c r="C28" s="5" t="s">
        <v>965</v>
      </c>
      <c r="D28" s="5">
        <v>4717401</v>
      </c>
      <c r="E28" s="5" t="s">
        <v>944</v>
      </c>
      <c r="F28" s="5" t="s">
        <v>8</v>
      </c>
      <c r="G28" s="5" t="s">
        <v>58</v>
      </c>
      <c r="H28" s="5" t="s">
        <v>106</v>
      </c>
      <c r="I28" s="5">
        <v>1</v>
      </c>
      <c r="J28" s="5" t="s">
        <v>11</v>
      </c>
      <c r="K28" s="5" t="s">
        <v>23</v>
      </c>
      <c r="L28" s="5" t="s">
        <v>107</v>
      </c>
      <c r="M28" s="105">
        <v>7500000</v>
      </c>
      <c r="N28" s="5">
        <v>1</v>
      </c>
      <c r="O28" s="5" t="s">
        <v>18</v>
      </c>
      <c r="P28" s="5"/>
      <c r="Q28" s="5"/>
    </row>
    <row r="29" spans="2:17" ht="89.25" x14ac:dyDescent="0.25">
      <c r="B29" s="5" t="s">
        <v>964</v>
      </c>
      <c r="C29" s="5" t="s">
        <v>965</v>
      </c>
      <c r="D29" s="5">
        <v>4717401</v>
      </c>
      <c r="E29" s="5" t="s">
        <v>944</v>
      </c>
      <c r="F29" s="5" t="s">
        <v>8</v>
      </c>
      <c r="G29" s="5" t="s">
        <v>58</v>
      </c>
      <c r="H29" s="5" t="s">
        <v>108</v>
      </c>
      <c r="I29" s="5">
        <v>1</v>
      </c>
      <c r="J29" s="5" t="s">
        <v>11</v>
      </c>
      <c r="K29" s="5" t="s">
        <v>23</v>
      </c>
      <c r="L29" s="5" t="s">
        <v>107</v>
      </c>
      <c r="M29" s="105">
        <v>2300000</v>
      </c>
      <c r="N29" s="5">
        <v>1</v>
      </c>
      <c r="O29" s="5" t="s">
        <v>18</v>
      </c>
      <c r="P29" s="5"/>
      <c r="Q29" s="5"/>
    </row>
    <row r="30" spans="2:17" ht="89.25" x14ac:dyDescent="0.25">
      <c r="B30" s="5" t="s">
        <v>964</v>
      </c>
      <c r="C30" s="5" t="s">
        <v>965</v>
      </c>
      <c r="D30" s="5">
        <v>4717401</v>
      </c>
      <c r="E30" s="5" t="s">
        <v>944</v>
      </c>
      <c r="F30" s="5" t="s">
        <v>8</v>
      </c>
      <c r="G30" s="5" t="s">
        <v>58</v>
      </c>
      <c r="H30" s="5" t="s">
        <v>109</v>
      </c>
      <c r="I30" s="5">
        <v>2</v>
      </c>
      <c r="J30" s="5" t="s">
        <v>11</v>
      </c>
      <c r="K30" s="5" t="s">
        <v>23</v>
      </c>
      <c r="L30" s="5" t="s">
        <v>107</v>
      </c>
      <c r="M30" s="105">
        <v>4600000</v>
      </c>
      <c r="N30" s="5">
        <v>1</v>
      </c>
      <c r="O30" s="5" t="s">
        <v>18</v>
      </c>
      <c r="P30" s="5"/>
      <c r="Q30" s="5"/>
    </row>
    <row r="31" spans="2:17" ht="89.25" x14ac:dyDescent="0.25">
      <c r="B31" s="5" t="s">
        <v>964</v>
      </c>
      <c r="C31" s="5" t="s">
        <v>965</v>
      </c>
      <c r="D31" s="5">
        <v>4717401</v>
      </c>
      <c r="E31" s="5" t="s">
        <v>944</v>
      </c>
      <c r="F31" s="5" t="s">
        <v>8</v>
      </c>
      <c r="G31" s="5" t="s">
        <v>58</v>
      </c>
      <c r="H31" s="5" t="s">
        <v>110</v>
      </c>
      <c r="I31" s="5">
        <v>2</v>
      </c>
      <c r="J31" s="5" t="s">
        <v>11</v>
      </c>
      <c r="K31" s="5" t="s">
        <v>23</v>
      </c>
      <c r="L31" s="5" t="s">
        <v>107</v>
      </c>
      <c r="M31" s="105">
        <v>3956000</v>
      </c>
      <c r="N31" s="5">
        <v>1</v>
      </c>
      <c r="O31" s="5" t="s">
        <v>18</v>
      </c>
      <c r="P31" s="5"/>
      <c r="Q31" s="5"/>
    </row>
    <row r="32" spans="2:17" ht="89.25" x14ac:dyDescent="0.25">
      <c r="B32" s="5" t="s">
        <v>964</v>
      </c>
      <c r="C32" s="5" t="s">
        <v>965</v>
      </c>
      <c r="D32" s="5">
        <v>4717401</v>
      </c>
      <c r="E32" s="5" t="s">
        <v>944</v>
      </c>
      <c r="F32" s="5" t="s">
        <v>8</v>
      </c>
      <c r="G32" s="5" t="s">
        <v>58</v>
      </c>
      <c r="H32" s="5" t="s">
        <v>111</v>
      </c>
      <c r="I32" s="5">
        <v>2</v>
      </c>
      <c r="J32" s="5" t="s">
        <v>11</v>
      </c>
      <c r="K32" s="5" t="s">
        <v>23</v>
      </c>
      <c r="L32" s="5" t="s">
        <v>107</v>
      </c>
      <c r="M32" s="105">
        <v>3680000</v>
      </c>
      <c r="N32" s="5">
        <v>1</v>
      </c>
      <c r="O32" s="5" t="s">
        <v>18</v>
      </c>
      <c r="P32" s="5"/>
      <c r="Q32" s="5"/>
    </row>
    <row r="33" spans="2:17" ht="89.25" x14ac:dyDescent="0.25">
      <c r="B33" s="5" t="s">
        <v>964</v>
      </c>
      <c r="C33" s="5" t="s">
        <v>965</v>
      </c>
      <c r="D33" s="5">
        <v>4717401</v>
      </c>
      <c r="E33" s="5" t="s">
        <v>944</v>
      </c>
      <c r="F33" s="5" t="s">
        <v>8</v>
      </c>
      <c r="G33" s="5" t="s">
        <v>58</v>
      </c>
      <c r="H33" s="5" t="s">
        <v>112</v>
      </c>
      <c r="I33" s="5">
        <v>1</v>
      </c>
      <c r="J33" s="5" t="s">
        <v>11</v>
      </c>
      <c r="K33" s="5" t="s">
        <v>23</v>
      </c>
      <c r="L33" s="5" t="s">
        <v>107</v>
      </c>
      <c r="M33" s="105">
        <v>690000</v>
      </c>
      <c r="N33" s="5">
        <v>1</v>
      </c>
      <c r="O33" s="5" t="s">
        <v>18</v>
      </c>
      <c r="P33" s="5"/>
      <c r="Q33" s="5"/>
    </row>
    <row r="34" spans="2:17" ht="89.25" x14ac:dyDescent="0.25">
      <c r="B34" s="5" t="s">
        <v>964</v>
      </c>
      <c r="C34" s="5" t="s">
        <v>965</v>
      </c>
      <c r="D34" s="5">
        <v>4717401</v>
      </c>
      <c r="E34" s="5" t="s">
        <v>944</v>
      </c>
      <c r="F34" s="5" t="s">
        <v>8</v>
      </c>
      <c r="G34" s="5" t="s">
        <v>58</v>
      </c>
      <c r="H34" s="5" t="s">
        <v>113</v>
      </c>
      <c r="I34" s="5">
        <v>2</v>
      </c>
      <c r="J34" s="5" t="s">
        <v>11</v>
      </c>
      <c r="K34" s="5" t="s">
        <v>23</v>
      </c>
      <c r="L34" s="5" t="s">
        <v>107</v>
      </c>
      <c r="M34" s="105">
        <v>6440000</v>
      </c>
      <c r="N34" s="5">
        <v>1</v>
      </c>
      <c r="O34" s="5" t="s">
        <v>18</v>
      </c>
      <c r="P34" s="5"/>
      <c r="Q34" s="5"/>
    </row>
    <row r="35" spans="2:17" ht="127.5" x14ac:dyDescent="0.25">
      <c r="B35" s="5" t="s">
        <v>964</v>
      </c>
      <c r="C35" s="5" t="s">
        <v>965</v>
      </c>
      <c r="D35" s="5">
        <v>4717401</v>
      </c>
      <c r="E35" s="5" t="s">
        <v>944</v>
      </c>
      <c r="F35" s="5" t="s">
        <v>8</v>
      </c>
      <c r="G35" s="5" t="s">
        <v>58</v>
      </c>
      <c r="H35" s="5" t="s">
        <v>114</v>
      </c>
      <c r="I35" s="5">
        <v>1</v>
      </c>
      <c r="J35" s="5" t="s">
        <v>11</v>
      </c>
      <c r="K35" s="5" t="s">
        <v>23</v>
      </c>
      <c r="L35" s="5" t="s">
        <v>115</v>
      </c>
      <c r="M35" s="105">
        <v>15000000</v>
      </c>
      <c r="N35" s="5">
        <v>1</v>
      </c>
      <c r="O35" s="5" t="s">
        <v>18</v>
      </c>
      <c r="P35" s="5"/>
      <c r="Q35" s="5"/>
    </row>
    <row r="36" spans="2:17" ht="89.25" x14ac:dyDescent="0.25">
      <c r="B36" s="5" t="s">
        <v>964</v>
      </c>
      <c r="C36" s="5" t="s">
        <v>965</v>
      </c>
      <c r="D36" s="5">
        <v>4717401</v>
      </c>
      <c r="E36" s="5" t="s">
        <v>944</v>
      </c>
      <c r="F36" s="5" t="s">
        <v>8</v>
      </c>
      <c r="G36" s="5" t="s">
        <v>58</v>
      </c>
      <c r="H36" s="5" t="s">
        <v>116</v>
      </c>
      <c r="I36" s="5">
        <v>1</v>
      </c>
      <c r="J36" s="5" t="s">
        <v>11</v>
      </c>
      <c r="K36" s="5" t="s">
        <v>23</v>
      </c>
      <c r="L36" s="5" t="s">
        <v>117</v>
      </c>
      <c r="M36" s="105">
        <v>5000000</v>
      </c>
      <c r="N36" s="5">
        <v>1</v>
      </c>
      <c r="O36" s="5" t="s">
        <v>18</v>
      </c>
      <c r="P36" s="5"/>
      <c r="Q36" s="5"/>
    </row>
    <row r="37" spans="2:17" ht="102" x14ac:dyDescent="0.25">
      <c r="B37" s="5" t="s">
        <v>964</v>
      </c>
      <c r="C37" s="5" t="s">
        <v>965</v>
      </c>
      <c r="D37" s="5">
        <v>4717401</v>
      </c>
      <c r="E37" s="5" t="s">
        <v>944</v>
      </c>
      <c r="F37" s="5" t="s">
        <v>8</v>
      </c>
      <c r="G37" s="5" t="s">
        <v>58</v>
      </c>
      <c r="H37" s="5" t="s">
        <v>118</v>
      </c>
      <c r="I37" s="5">
        <v>1</v>
      </c>
      <c r="J37" s="5" t="s">
        <v>11</v>
      </c>
      <c r="K37" s="5" t="s">
        <v>23</v>
      </c>
      <c r="L37" s="5" t="s">
        <v>119</v>
      </c>
      <c r="M37" s="105">
        <v>200000</v>
      </c>
      <c r="N37" s="5">
        <v>1</v>
      </c>
      <c r="O37" s="5" t="s">
        <v>18</v>
      </c>
      <c r="P37" s="5"/>
      <c r="Q37" s="5"/>
    </row>
    <row r="38" spans="2:17" ht="114.75" x14ac:dyDescent="0.25">
      <c r="B38" s="5" t="s">
        <v>964</v>
      </c>
      <c r="C38" s="5" t="s">
        <v>965</v>
      </c>
      <c r="D38" s="5">
        <v>4717401</v>
      </c>
      <c r="E38" s="5" t="s">
        <v>944</v>
      </c>
      <c r="F38" s="5" t="s">
        <v>8</v>
      </c>
      <c r="G38" s="5" t="s">
        <v>125</v>
      </c>
      <c r="H38" s="5" t="s">
        <v>126</v>
      </c>
      <c r="I38" s="5">
        <v>1</v>
      </c>
      <c r="J38" s="5" t="s">
        <v>11</v>
      </c>
      <c r="K38" s="5" t="s">
        <v>23</v>
      </c>
      <c r="L38" s="5" t="s">
        <v>127</v>
      </c>
      <c r="M38" s="105">
        <v>9000000</v>
      </c>
      <c r="N38" s="5">
        <v>1</v>
      </c>
      <c r="O38" s="5" t="s">
        <v>18</v>
      </c>
      <c r="P38" s="5"/>
      <c r="Q38" s="5"/>
    </row>
    <row r="39" spans="2:17" ht="89.25" x14ac:dyDescent="0.25">
      <c r="B39" s="5" t="s">
        <v>964</v>
      </c>
      <c r="C39" s="5" t="s">
        <v>965</v>
      </c>
      <c r="D39" s="5">
        <v>4717401</v>
      </c>
      <c r="E39" s="5" t="s">
        <v>944</v>
      </c>
      <c r="F39" s="5" t="s">
        <v>8</v>
      </c>
      <c r="G39" s="5" t="s">
        <v>13</v>
      </c>
      <c r="H39" s="5" t="s">
        <v>130</v>
      </c>
      <c r="I39" s="5">
        <v>1</v>
      </c>
      <c r="J39" s="5" t="s">
        <v>11</v>
      </c>
      <c r="K39" s="5" t="s">
        <v>23</v>
      </c>
      <c r="L39" s="5" t="s">
        <v>131</v>
      </c>
      <c r="M39" s="105">
        <v>696000</v>
      </c>
      <c r="N39" s="5">
        <v>1</v>
      </c>
      <c r="O39" s="5" t="s">
        <v>18</v>
      </c>
      <c r="P39" s="5"/>
      <c r="Q39" s="5"/>
    </row>
    <row r="40" spans="2:17" ht="102" x14ac:dyDescent="0.25">
      <c r="B40" s="5" t="s">
        <v>964</v>
      </c>
      <c r="C40" s="5" t="s">
        <v>965</v>
      </c>
      <c r="D40" s="5">
        <v>4717401</v>
      </c>
      <c r="E40" s="5" t="s">
        <v>944</v>
      </c>
      <c r="F40" s="5" t="s">
        <v>8</v>
      </c>
      <c r="G40" s="5" t="s">
        <v>13</v>
      </c>
      <c r="H40" s="5" t="s">
        <v>132</v>
      </c>
      <c r="I40" s="5">
        <v>5</v>
      </c>
      <c r="J40" s="5" t="s">
        <v>11</v>
      </c>
      <c r="K40" s="5" t="s">
        <v>23</v>
      </c>
      <c r="L40" s="5" t="s">
        <v>133</v>
      </c>
      <c r="M40" s="105">
        <v>284500</v>
      </c>
      <c r="N40" s="5">
        <v>1</v>
      </c>
      <c r="O40" s="5" t="s">
        <v>18</v>
      </c>
      <c r="P40" s="5"/>
      <c r="Q40" s="5"/>
    </row>
    <row r="41" spans="2:17" ht="114.75" x14ac:dyDescent="0.25">
      <c r="B41" s="5" t="s">
        <v>964</v>
      </c>
      <c r="C41" s="5" t="s">
        <v>965</v>
      </c>
      <c r="D41" s="5">
        <v>45269</v>
      </c>
      <c r="E41" s="5" t="s">
        <v>944</v>
      </c>
      <c r="F41" s="5" t="s">
        <v>8</v>
      </c>
      <c r="G41" s="5" t="s">
        <v>125</v>
      </c>
      <c r="H41" s="5" t="s">
        <v>134</v>
      </c>
      <c r="I41" s="5">
        <v>2</v>
      </c>
      <c r="J41" s="5" t="s">
        <v>11</v>
      </c>
      <c r="K41" s="5" t="s">
        <v>23</v>
      </c>
      <c r="L41" s="5" t="s">
        <v>135</v>
      </c>
      <c r="M41" s="105">
        <v>17100000</v>
      </c>
      <c r="N41" s="5">
        <v>1</v>
      </c>
      <c r="O41" s="5" t="s">
        <v>18</v>
      </c>
      <c r="P41" s="5"/>
      <c r="Q41" s="5"/>
    </row>
    <row r="42" spans="2:17" ht="25.5" x14ac:dyDescent="0.25">
      <c r="B42" s="5" t="s">
        <v>964</v>
      </c>
      <c r="C42" s="5" t="s">
        <v>965</v>
      </c>
      <c r="D42" s="5">
        <v>4529001</v>
      </c>
      <c r="E42" s="5" t="s">
        <v>944</v>
      </c>
      <c r="F42" s="5" t="s">
        <v>8</v>
      </c>
      <c r="G42" s="5" t="s">
        <v>125</v>
      </c>
      <c r="H42" s="5" t="s">
        <v>138</v>
      </c>
      <c r="I42" s="5">
        <v>10</v>
      </c>
      <c r="J42" s="5" t="s">
        <v>11</v>
      </c>
      <c r="K42" s="5" t="s">
        <v>23</v>
      </c>
      <c r="L42" s="5" t="s">
        <v>139</v>
      </c>
      <c r="M42" s="105">
        <v>1210000</v>
      </c>
      <c r="N42" s="5">
        <v>1</v>
      </c>
      <c r="O42" s="5" t="s">
        <v>18</v>
      </c>
      <c r="P42" s="5"/>
      <c r="Q42" s="5"/>
    </row>
    <row r="43" spans="2:17" ht="25.5" x14ac:dyDescent="0.25">
      <c r="B43" s="5" t="s">
        <v>964</v>
      </c>
      <c r="C43" s="5" t="s">
        <v>965</v>
      </c>
      <c r="D43" s="5">
        <v>4717401</v>
      </c>
      <c r="E43" s="5" t="s">
        <v>944</v>
      </c>
      <c r="F43" s="5" t="s">
        <v>8</v>
      </c>
      <c r="G43" s="5" t="s">
        <v>125</v>
      </c>
      <c r="H43" s="5" t="s">
        <v>140</v>
      </c>
      <c r="I43" s="5">
        <v>20</v>
      </c>
      <c r="J43" s="5" t="s">
        <v>11</v>
      </c>
      <c r="K43" s="5" t="s">
        <v>23</v>
      </c>
      <c r="L43" s="5" t="s">
        <v>141</v>
      </c>
      <c r="M43" s="105">
        <v>1300000</v>
      </c>
      <c r="N43" s="5">
        <v>1</v>
      </c>
      <c r="O43" s="5" t="s">
        <v>18</v>
      </c>
      <c r="P43" s="5"/>
      <c r="Q43" s="5"/>
    </row>
    <row r="44" spans="2:17" ht="25.5" x14ac:dyDescent="0.25">
      <c r="B44" s="5" t="s">
        <v>964</v>
      </c>
      <c r="C44" s="5" t="s">
        <v>965</v>
      </c>
      <c r="D44" s="5">
        <v>4717401</v>
      </c>
      <c r="E44" s="5" t="s">
        <v>944</v>
      </c>
      <c r="F44" s="5" t="s">
        <v>8</v>
      </c>
      <c r="G44" s="5" t="s">
        <v>125</v>
      </c>
      <c r="H44" s="5" t="s">
        <v>142</v>
      </c>
      <c r="I44" s="5">
        <v>6</v>
      </c>
      <c r="J44" s="5" t="s">
        <v>11</v>
      </c>
      <c r="K44" s="5" t="s">
        <v>23</v>
      </c>
      <c r="L44" s="5" t="s">
        <v>141</v>
      </c>
      <c r="M44" s="105">
        <v>600000</v>
      </c>
      <c r="N44" s="5">
        <v>1</v>
      </c>
      <c r="O44" s="5" t="s">
        <v>18</v>
      </c>
      <c r="P44" s="5"/>
      <c r="Q44" s="5"/>
    </row>
    <row r="45" spans="2:17" ht="25.5" x14ac:dyDescent="0.25">
      <c r="B45" s="5" t="s">
        <v>964</v>
      </c>
      <c r="C45" s="5" t="s">
        <v>965</v>
      </c>
      <c r="D45" s="5">
        <v>4717401</v>
      </c>
      <c r="E45" s="5" t="s">
        <v>944</v>
      </c>
      <c r="F45" s="5" t="s">
        <v>8</v>
      </c>
      <c r="G45" s="5" t="s">
        <v>125</v>
      </c>
      <c r="H45" s="5" t="s">
        <v>145</v>
      </c>
      <c r="I45" s="5">
        <v>5</v>
      </c>
      <c r="J45" s="5" t="s">
        <v>11</v>
      </c>
      <c r="K45" s="5" t="s">
        <v>23</v>
      </c>
      <c r="L45" s="5"/>
      <c r="M45" s="105">
        <v>1500000</v>
      </c>
      <c r="N45" s="5">
        <v>1</v>
      </c>
      <c r="O45" s="5" t="s">
        <v>18</v>
      </c>
      <c r="P45" s="5"/>
      <c r="Q45" s="5"/>
    </row>
    <row r="46" spans="2:17" ht="25.5" x14ac:dyDescent="0.25">
      <c r="B46" s="5" t="s">
        <v>964</v>
      </c>
      <c r="C46" s="5" t="s">
        <v>965</v>
      </c>
      <c r="D46" s="5">
        <v>4717401</v>
      </c>
      <c r="E46" s="5" t="s">
        <v>944</v>
      </c>
      <c r="F46" s="5" t="s">
        <v>8</v>
      </c>
      <c r="G46" s="5" t="s">
        <v>125</v>
      </c>
      <c r="H46" s="5" t="s">
        <v>146</v>
      </c>
      <c r="I46" s="5">
        <v>2</v>
      </c>
      <c r="J46" s="5" t="s">
        <v>11</v>
      </c>
      <c r="K46" s="5" t="s">
        <v>23</v>
      </c>
      <c r="L46" s="5"/>
      <c r="M46" s="105">
        <v>2200000</v>
      </c>
      <c r="N46" s="5">
        <v>1</v>
      </c>
      <c r="O46" s="5" t="s">
        <v>18</v>
      </c>
      <c r="P46" s="5"/>
      <c r="Q46" s="5"/>
    </row>
    <row r="47" spans="2:17" ht="409.5" x14ac:dyDescent="0.25">
      <c r="B47" s="5" t="s">
        <v>964</v>
      </c>
      <c r="C47" s="5" t="s">
        <v>965</v>
      </c>
      <c r="D47" s="5">
        <v>45250</v>
      </c>
      <c r="E47" s="5" t="s">
        <v>944</v>
      </c>
      <c r="F47" s="5" t="s">
        <v>8</v>
      </c>
      <c r="G47" s="5" t="s">
        <v>58</v>
      </c>
      <c r="H47" s="5" t="s">
        <v>172</v>
      </c>
      <c r="I47" s="5">
        <v>30</v>
      </c>
      <c r="J47" s="5" t="s">
        <v>11</v>
      </c>
      <c r="K47" s="5" t="s">
        <v>23</v>
      </c>
      <c r="L47" s="5" t="s">
        <v>173</v>
      </c>
      <c r="M47" s="105">
        <v>102900000</v>
      </c>
      <c r="N47" s="5">
        <v>1</v>
      </c>
      <c r="O47" s="5" t="s">
        <v>18</v>
      </c>
      <c r="P47" s="5"/>
      <c r="Q47" s="5"/>
    </row>
    <row r="48" spans="2:17" ht="409.5" x14ac:dyDescent="0.25">
      <c r="B48" s="5" t="s">
        <v>964</v>
      </c>
      <c r="C48" s="5" t="s">
        <v>965</v>
      </c>
      <c r="D48" s="5">
        <v>4717401</v>
      </c>
      <c r="E48" s="5" t="s">
        <v>944</v>
      </c>
      <c r="F48" s="5" t="s">
        <v>8</v>
      </c>
      <c r="G48" s="5" t="s">
        <v>214</v>
      </c>
      <c r="H48" s="5" t="s">
        <v>215</v>
      </c>
      <c r="I48" s="5">
        <v>1</v>
      </c>
      <c r="J48" s="5"/>
      <c r="K48" s="5" t="s">
        <v>12</v>
      </c>
      <c r="L48" s="5" t="s">
        <v>216</v>
      </c>
      <c r="M48" s="105">
        <v>3249990</v>
      </c>
      <c r="N48" s="5">
        <v>1</v>
      </c>
      <c r="O48" s="5" t="s">
        <v>184</v>
      </c>
      <c r="P48" s="5"/>
      <c r="Q48" s="5"/>
    </row>
    <row r="49" spans="2:17" ht="204" x14ac:dyDescent="0.25">
      <c r="B49" s="5" t="s">
        <v>964</v>
      </c>
      <c r="C49" s="5" t="s">
        <v>965</v>
      </c>
      <c r="D49" s="5">
        <v>45269</v>
      </c>
      <c r="E49" s="5" t="s">
        <v>944</v>
      </c>
      <c r="F49" s="5" t="s">
        <v>8</v>
      </c>
      <c r="G49" s="5" t="s">
        <v>214</v>
      </c>
      <c r="H49" s="5" t="s">
        <v>10</v>
      </c>
      <c r="I49" s="5">
        <v>2</v>
      </c>
      <c r="J49" s="5"/>
      <c r="K49" s="5" t="s">
        <v>12</v>
      </c>
      <c r="L49" s="5" t="s">
        <v>216</v>
      </c>
      <c r="M49" s="105">
        <v>1980000</v>
      </c>
      <c r="N49" s="5">
        <v>1</v>
      </c>
      <c r="O49" s="5" t="s">
        <v>18</v>
      </c>
      <c r="P49" s="5"/>
      <c r="Q49" s="5"/>
    </row>
    <row r="50" spans="2:17" ht="408" x14ac:dyDescent="0.25">
      <c r="B50" s="5" t="s">
        <v>964</v>
      </c>
      <c r="C50" s="5" t="s">
        <v>965</v>
      </c>
      <c r="D50" s="5">
        <v>4717401</v>
      </c>
      <c r="E50" s="5" t="s">
        <v>944</v>
      </c>
      <c r="F50" s="5" t="s">
        <v>8</v>
      </c>
      <c r="G50" s="5" t="s">
        <v>13</v>
      </c>
      <c r="H50" s="5" t="s">
        <v>218</v>
      </c>
      <c r="I50" s="5">
        <v>50</v>
      </c>
      <c r="J50" s="5"/>
      <c r="K50" s="5" t="s">
        <v>12</v>
      </c>
      <c r="L50" s="5" t="s">
        <v>219</v>
      </c>
      <c r="M50" s="105"/>
      <c r="N50" s="5">
        <v>1</v>
      </c>
      <c r="O50" s="5" t="s">
        <v>18</v>
      </c>
      <c r="P50" s="5"/>
      <c r="Q50" s="5"/>
    </row>
    <row r="51" spans="2:17" ht="38.25" x14ac:dyDescent="0.25">
      <c r="B51" s="5" t="s">
        <v>964</v>
      </c>
      <c r="C51" s="5" t="s">
        <v>965</v>
      </c>
      <c r="D51" s="5">
        <v>45250</v>
      </c>
      <c r="E51" s="5" t="s">
        <v>944</v>
      </c>
      <c r="F51" s="5" t="s">
        <v>8</v>
      </c>
      <c r="G51" s="5" t="s">
        <v>220</v>
      </c>
      <c r="H51" s="5" t="s">
        <v>221</v>
      </c>
      <c r="I51" s="5">
        <v>4</v>
      </c>
      <c r="J51" s="5" t="s">
        <v>11</v>
      </c>
      <c r="K51" s="5" t="s">
        <v>222</v>
      </c>
      <c r="L51" s="5" t="s">
        <v>223</v>
      </c>
      <c r="M51" s="105">
        <v>22000000</v>
      </c>
      <c r="N51" s="5">
        <v>1</v>
      </c>
      <c r="O51" s="5" t="s">
        <v>18</v>
      </c>
      <c r="P51" s="5"/>
      <c r="Q51" s="5"/>
    </row>
    <row r="52" spans="2:17" ht="51" x14ac:dyDescent="0.25">
      <c r="B52" s="5" t="s">
        <v>971</v>
      </c>
      <c r="C52" s="5" t="s">
        <v>989</v>
      </c>
      <c r="D52" s="5">
        <v>5</v>
      </c>
      <c r="E52" s="5" t="s">
        <v>944</v>
      </c>
      <c r="F52" s="5" t="s">
        <v>8</v>
      </c>
      <c r="G52" s="5" t="s">
        <v>58</v>
      </c>
      <c r="H52" s="5" t="s">
        <v>123</v>
      </c>
      <c r="I52" s="5">
        <v>1</v>
      </c>
      <c r="J52" s="5" t="s">
        <v>121</v>
      </c>
      <c r="K52" s="5" t="s">
        <v>23</v>
      </c>
      <c r="L52" s="5" t="s">
        <v>124</v>
      </c>
      <c r="M52" s="105"/>
      <c r="N52" s="5">
        <v>1</v>
      </c>
      <c r="O52" s="5" t="s">
        <v>18</v>
      </c>
      <c r="P52" s="5"/>
      <c r="Q52" s="5"/>
    </row>
    <row r="53" spans="2:17" ht="216.75" x14ac:dyDescent="0.25">
      <c r="B53" s="5" t="s">
        <v>971</v>
      </c>
      <c r="C53" s="5" t="s">
        <v>592</v>
      </c>
      <c r="D53" s="5">
        <v>8</v>
      </c>
      <c r="E53" s="5" t="s">
        <v>944</v>
      </c>
      <c r="F53" s="5" t="s">
        <v>8</v>
      </c>
      <c r="G53" s="5" t="s">
        <v>58</v>
      </c>
      <c r="H53" s="5" t="s">
        <v>120</v>
      </c>
      <c r="I53" s="5">
        <v>1</v>
      </c>
      <c r="J53" s="5" t="s">
        <v>121</v>
      </c>
      <c r="K53" s="5" t="s">
        <v>23</v>
      </c>
      <c r="L53" s="5" t="s">
        <v>122</v>
      </c>
      <c r="M53" s="105">
        <v>3000000</v>
      </c>
      <c r="N53" s="5">
        <v>1</v>
      </c>
      <c r="O53" s="5" t="s">
        <v>18</v>
      </c>
      <c r="P53" s="5"/>
      <c r="Q53" s="5"/>
    </row>
    <row r="54" spans="2:17" ht="280.5" x14ac:dyDescent="0.25">
      <c r="B54" s="5" t="s">
        <v>964</v>
      </c>
      <c r="C54" s="5" t="s">
        <v>965</v>
      </c>
      <c r="D54" s="5">
        <v>45250</v>
      </c>
      <c r="E54" s="5" t="s">
        <v>942</v>
      </c>
      <c r="F54" s="5" t="s">
        <v>379</v>
      </c>
      <c r="G54" s="5" t="s">
        <v>380</v>
      </c>
      <c r="H54" s="5" t="s">
        <v>1004</v>
      </c>
      <c r="I54" s="5">
        <v>30</v>
      </c>
      <c r="J54" s="1"/>
      <c r="K54" s="1"/>
      <c r="L54" s="5" t="s">
        <v>384</v>
      </c>
      <c r="M54" s="105">
        <v>211800000</v>
      </c>
      <c r="N54" s="5">
        <v>1</v>
      </c>
      <c r="O54" s="5" t="s">
        <v>18</v>
      </c>
      <c r="P54" s="5" t="s">
        <v>1302</v>
      </c>
    </row>
  </sheetData>
  <dataValidations count="1">
    <dataValidation type="list" allowBlank="1" showInputMessage="1" showErrorMessage="1" sqref="H16:H22">
      <formula1>#REF!</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18"/>
  <sheetViews>
    <sheetView topLeftCell="E96" zoomScale="80" zoomScaleNormal="80" workbookViewId="0">
      <selection activeCell="R4" sqref="R4"/>
    </sheetView>
  </sheetViews>
  <sheetFormatPr baseColWidth="10" defaultRowHeight="15" x14ac:dyDescent="0.25"/>
  <cols>
    <col min="2" max="2" width="31.28515625" customWidth="1"/>
    <col min="3" max="3" width="43.28515625" customWidth="1"/>
    <col min="4" max="4" width="20.5703125" customWidth="1"/>
    <col min="8" max="8" width="79.85546875" customWidth="1"/>
    <col min="11" max="11" width="42.140625" customWidth="1"/>
    <col min="12" max="12" width="48.28515625" customWidth="1"/>
    <col min="13" max="13" width="12.85546875" bestFit="1" customWidth="1"/>
  </cols>
  <sheetData>
    <row r="1" spans="2:17" ht="25.5" x14ac:dyDescent="0.25">
      <c r="B1" s="102" t="s">
        <v>966</v>
      </c>
      <c r="C1" s="102" t="s">
        <v>967</v>
      </c>
      <c r="D1" s="102" t="s">
        <v>968</v>
      </c>
      <c r="E1" s="102" t="s">
        <v>0</v>
      </c>
      <c r="F1" s="102" t="s">
        <v>1</v>
      </c>
      <c r="G1" s="102" t="s">
        <v>2</v>
      </c>
      <c r="H1" s="90" t="s">
        <v>3</v>
      </c>
      <c r="I1" s="90" t="s">
        <v>4</v>
      </c>
      <c r="J1" s="90" t="s">
        <v>5</v>
      </c>
      <c r="K1" s="90" t="s">
        <v>6</v>
      </c>
      <c r="L1" s="90" t="s">
        <v>1182</v>
      </c>
      <c r="M1" s="103" t="s">
        <v>1181</v>
      </c>
      <c r="N1" s="90" t="s">
        <v>7</v>
      </c>
      <c r="O1" s="103" t="s">
        <v>1250</v>
      </c>
      <c r="P1" s="5" t="s">
        <v>1251</v>
      </c>
      <c r="Q1" s="5" t="s">
        <v>1252</v>
      </c>
    </row>
    <row r="2" spans="2:17" ht="51" x14ac:dyDescent="0.25">
      <c r="C2" s="5" t="s">
        <v>986</v>
      </c>
      <c r="D2" s="143">
        <v>3811106</v>
      </c>
      <c r="E2" s="5" t="s">
        <v>642</v>
      </c>
      <c r="F2" s="5" t="s">
        <v>938</v>
      </c>
      <c r="G2" s="5" t="s">
        <v>642</v>
      </c>
      <c r="H2" s="5" t="s">
        <v>645</v>
      </c>
      <c r="I2" s="5">
        <v>1</v>
      </c>
      <c r="J2" s="5"/>
      <c r="K2" s="5"/>
      <c r="L2" s="5" t="s">
        <v>646</v>
      </c>
      <c r="M2" s="105">
        <v>980000</v>
      </c>
      <c r="N2" s="5">
        <v>1</v>
      </c>
      <c r="O2" s="5" t="s">
        <v>18</v>
      </c>
      <c r="P2" s="5"/>
      <c r="Q2" s="104" t="s">
        <v>1303</v>
      </c>
    </row>
    <row r="3" spans="2:17" ht="51" x14ac:dyDescent="0.25">
      <c r="B3" s="5" t="s">
        <v>964</v>
      </c>
      <c r="C3" s="5" t="s">
        <v>982</v>
      </c>
      <c r="D3" s="143">
        <v>3899998</v>
      </c>
      <c r="E3" s="5" t="s">
        <v>642</v>
      </c>
      <c r="F3" s="5" t="s">
        <v>938</v>
      </c>
      <c r="G3" s="5" t="s">
        <v>642</v>
      </c>
      <c r="H3" s="5" t="s">
        <v>647</v>
      </c>
      <c r="I3" s="5">
        <v>2</v>
      </c>
      <c r="J3" s="5"/>
      <c r="K3" s="5"/>
      <c r="L3" s="5" t="s">
        <v>648</v>
      </c>
      <c r="M3" s="105">
        <v>820000</v>
      </c>
      <c r="N3" s="5">
        <v>1</v>
      </c>
      <c r="O3" s="5" t="s">
        <v>179</v>
      </c>
      <c r="P3" s="5"/>
      <c r="Q3" s="104" t="s">
        <v>1303</v>
      </c>
    </row>
    <row r="4" spans="2:17" ht="51" x14ac:dyDescent="0.25">
      <c r="B4" s="5" t="s">
        <v>964</v>
      </c>
      <c r="C4" s="5" t="s">
        <v>982</v>
      </c>
      <c r="D4" s="143">
        <v>3899998</v>
      </c>
      <c r="E4" s="5" t="s">
        <v>642</v>
      </c>
      <c r="F4" s="5" t="s">
        <v>938</v>
      </c>
      <c r="G4" s="5" t="s">
        <v>642</v>
      </c>
      <c r="H4" s="5" t="s">
        <v>649</v>
      </c>
      <c r="I4" s="5">
        <v>1</v>
      </c>
      <c r="J4" s="5"/>
      <c r="K4" s="5"/>
      <c r="L4" s="5" t="s">
        <v>650</v>
      </c>
      <c r="M4" s="105">
        <v>650000</v>
      </c>
      <c r="N4" s="5">
        <v>1</v>
      </c>
      <c r="O4" s="5" t="s">
        <v>179</v>
      </c>
      <c r="P4" s="5"/>
      <c r="Q4" s="104" t="s">
        <v>1303</v>
      </c>
    </row>
    <row r="5" spans="2:17" ht="51" x14ac:dyDescent="0.25">
      <c r="B5" s="5" t="s">
        <v>964</v>
      </c>
      <c r="C5" s="5" t="s">
        <v>982</v>
      </c>
      <c r="D5" s="143">
        <v>3812104</v>
      </c>
      <c r="E5" s="5" t="s">
        <v>642</v>
      </c>
      <c r="F5" s="5" t="s">
        <v>938</v>
      </c>
      <c r="G5" s="5" t="s">
        <v>642</v>
      </c>
      <c r="H5" s="5" t="s">
        <v>651</v>
      </c>
      <c r="I5" s="5">
        <v>1</v>
      </c>
      <c r="J5" s="5"/>
      <c r="K5" s="5"/>
      <c r="L5" s="5" t="s">
        <v>652</v>
      </c>
      <c r="M5" s="105">
        <v>672000</v>
      </c>
      <c r="N5" s="5">
        <v>1</v>
      </c>
      <c r="O5" s="5" t="s">
        <v>262</v>
      </c>
      <c r="P5" s="5"/>
      <c r="Q5" s="104" t="s">
        <v>1303</v>
      </c>
    </row>
    <row r="6" spans="2:17" ht="51" x14ac:dyDescent="0.25">
      <c r="B6" s="5" t="s">
        <v>964</v>
      </c>
      <c r="C6" s="5" t="s">
        <v>965</v>
      </c>
      <c r="D6" s="143">
        <v>45250</v>
      </c>
      <c r="E6" s="5" t="s">
        <v>642</v>
      </c>
      <c r="F6" s="5" t="s">
        <v>938</v>
      </c>
      <c r="G6" s="5" t="s">
        <v>642</v>
      </c>
      <c r="H6" s="5" t="s">
        <v>643</v>
      </c>
      <c r="I6" s="5">
        <v>1</v>
      </c>
      <c r="J6" s="5"/>
      <c r="K6" s="5"/>
      <c r="L6" s="5" t="s">
        <v>644</v>
      </c>
      <c r="M6" s="105">
        <v>6700000</v>
      </c>
      <c r="N6" s="5">
        <v>1</v>
      </c>
      <c r="O6" s="5" t="s">
        <v>18</v>
      </c>
      <c r="P6" s="5"/>
      <c r="Q6" s="104"/>
    </row>
    <row r="7" spans="2:17" ht="51" x14ac:dyDescent="0.25">
      <c r="B7" s="5" t="s">
        <v>964</v>
      </c>
      <c r="C7" s="5" t="s">
        <v>982</v>
      </c>
      <c r="D7" s="143">
        <v>3899998</v>
      </c>
      <c r="E7" s="5" t="s">
        <v>945</v>
      </c>
      <c r="F7" s="5" t="s">
        <v>659</v>
      </c>
      <c r="G7" s="5" t="s">
        <v>653</v>
      </c>
      <c r="H7" s="5" t="s">
        <v>654</v>
      </c>
      <c r="I7" s="5">
        <v>100</v>
      </c>
      <c r="J7" s="5"/>
      <c r="K7" s="5"/>
      <c r="L7" s="5" t="s">
        <v>655</v>
      </c>
      <c r="M7" s="105">
        <v>40000</v>
      </c>
      <c r="N7" s="5" t="s">
        <v>656</v>
      </c>
      <c r="O7" s="5" t="s">
        <v>179</v>
      </c>
      <c r="P7" s="5"/>
      <c r="Q7" s="104"/>
    </row>
    <row r="8" spans="2:17" ht="51" x14ac:dyDescent="0.25">
      <c r="B8" s="5" t="s">
        <v>964</v>
      </c>
      <c r="C8" s="5" t="s">
        <v>982</v>
      </c>
      <c r="D8" s="143">
        <v>3899998</v>
      </c>
      <c r="E8" s="5" t="s">
        <v>945</v>
      </c>
      <c r="F8" s="5" t="s">
        <v>659</v>
      </c>
      <c r="G8" s="5" t="s">
        <v>653</v>
      </c>
      <c r="H8" s="5" t="s">
        <v>657</v>
      </c>
      <c r="I8" s="5">
        <v>100</v>
      </c>
      <c r="J8" s="5"/>
      <c r="K8" s="5"/>
      <c r="L8" s="5" t="s">
        <v>658</v>
      </c>
      <c r="M8" s="105">
        <v>12000</v>
      </c>
      <c r="N8" s="5" t="s">
        <v>656</v>
      </c>
      <c r="O8" s="5" t="s">
        <v>179</v>
      </c>
      <c r="P8" s="5"/>
      <c r="Q8" s="104"/>
    </row>
    <row r="9" spans="2:17" ht="51" x14ac:dyDescent="0.25">
      <c r="B9" s="5" t="s">
        <v>964</v>
      </c>
      <c r="C9" s="5" t="s">
        <v>982</v>
      </c>
      <c r="D9" s="143">
        <v>3816003</v>
      </c>
      <c r="E9" s="5" t="s">
        <v>945</v>
      </c>
      <c r="F9" s="5" t="s">
        <v>659</v>
      </c>
      <c r="G9" s="5" t="s">
        <v>653</v>
      </c>
      <c r="H9" s="5" t="s">
        <v>666</v>
      </c>
      <c r="I9" s="5">
        <v>1</v>
      </c>
      <c r="J9" s="5"/>
      <c r="K9" s="5"/>
      <c r="L9" s="5" t="s">
        <v>667</v>
      </c>
      <c r="M9" s="105">
        <v>200000</v>
      </c>
      <c r="N9" s="5" t="s">
        <v>656</v>
      </c>
      <c r="O9" s="5" t="s">
        <v>179</v>
      </c>
      <c r="P9" s="5"/>
      <c r="Q9" s="104"/>
    </row>
    <row r="10" spans="2:17" ht="51" x14ac:dyDescent="0.25">
      <c r="B10" s="5" t="s">
        <v>964</v>
      </c>
      <c r="C10" s="5" t="s">
        <v>982</v>
      </c>
      <c r="D10" s="143">
        <v>3899920</v>
      </c>
      <c r="E10" s="5" t="s">
        <v>945</v>
      </c>
      <c r="F10" s="5" t="s">
        <v>659</v>
      </c>
      <c r="G10" s="5" t="s">
        <v>653</v>
      </c>
      <c r="H10" s="5" t="s">
        <v>668</v>
      </c>
      <c r="I10" s="5">
        <v>1</v>
      </c>
      <c r="J10" s="5"/>
      <c r="K10" s="5"/>
      <c r="L10" s="5" t="s">
        <v>669</v>
      </c>
      <c r="M10" s="105">
        <v>200000</v>
      </c>
      <c r="N10" s="5" t="s">
        <v>656</v>
      </c>
      <c r="O10" s="5" t="s">
        <v>179</v>
      </c>
      <c r="P10" s="5"/>
      <c r="Q10" s="104"/>
    </row>
    <row r="11" spans="2:17" ht="51" x14ac:dyDescent="0.25">
      <c r="B11" s="5" t="s">
        <v>971</v>
      </c>
      <c r="C11" s="5" t="s">
        <v>987</v>
      </c>
      <c r="D11" s="143">
        <v>6</v>
      </c>
      <c r="E11" s="5" t="s">
        <v>945</v>
      </c>
      <c r="F11" s="5" t="s">
        <v>659</v>
      </c>
      <c r="G11" s="5" t="s">
        <v>653</v>
      </c>
      <c r="H11" s="5" t="s">
        <v>662</v>
      </c>
      <c r="I11" s="5">
        <v>1</v>
      </c>
      <c r="J11" s="5"/>
      <c r="K11" s="5"/>
      <c r="L11" s="5" t="s">
        <v>663</v>
      </c>
      <c r="M11" s="105">
        <v>1000000</v>
      </c>
      <c r="N11" s="5" t="s">
        <v>656</v>
      </c>
      <c r="O11" s="5" t="s">
        <v>179</v>
      </c>
      <c r="P11" s="5"/>
      <c r="Q11" s="104"/>
    </row>
    <row r="12" spans="2:17" ht="51" x14ac:dyDescent="0.25">
      <c r="B12" s="5" t="s">
        <v>971</v>
      </c>
      <c r="C12" s="5" t="s">
        <v>992</v>
      </c>
      <c r="D12" s="143">
        <v>9</v>
      </c>
      <c r="E12" s="5" t="s">
        <v>945</v>
      </c>
      <c r="F12" s="5" t="s">
        <v>659</v>
      </c>
      <c r="G12" s="5" t="s">
        <v>653</v>
      </c>
      <c r="H12" s="5" t="s">
        <v>660</v>
      </c>
      <c r="I12" s="5">
        <v>1</v>
      </c>
      <c r="J12" s="5"/>
      <c r="K12" s="5"/>
      <c r="L12" s="5" t="s">
        <v>661</v>
      </c>
      <c r="M12" s="105">
        <v>2000000</v>
      </c>
      <c r="N12" s="5" t="s">
        <v>656</v>
      </c>
      <c r="O12" s="5" t="s">
        <v>18</v>
      </c>
      <c r="P12" s="5"/>
      <c r="Q12" s="104"/>
    </row>
    <row r="13" spans="2:17" ht="51" x14ac:dyDescent="0.25">
      <c r="B13" s="5" t="s">
        <v>996</v>
      </c>
      <c r="C13" s="5" t="s">
        <v>994</v>
      </c>
      <c r="D13" s="143"/>
      <c r="E13" s="5" t="s">
        <v>945</v>
      </c>
      <c r="F13" s="5" t="s">
        <v>659</v>
      </c>
      <c r="G13" s="5" t="s">
        <v>653</v>
      </c>
      <c r="H13" s="5" t="s">
        <v>664</v>
      </c>
      <c r="I13" s="5">
        <v>1</v>
      </c>
      <c r="J13" s="5"/>
      <c r="K13" s="5"/>
      <c r="L13" s="5" t="s">
        <v>665</v>
      </c>
      <c r="M13" s="105">
        <v>100000</v>
      </c>
      <c r="N13" s="5" t="s">
        <v>656</v>
      </c>
      <c r="O13" s="5" t="s">
        <v>179</v>
      </c>
      <c r="P13" s="5"/>
      <c r="Q13" s="104"/>
    </row>
    <row r="14" spans="2:17" ht="229.5" x14ac:dyDescent="0.25">
      <c r="B14" s="5" t="s">
        <v>971</v>
      </c>
      <c r="C14" s="5" t="s">
        <v>987</v>
      </c>
      <c r="D14" s="143">
        <v>63391</v>
      </c>
      <c r="E14" s="5" t="s">
        <v>946</v>
      </c>
      <c r="F14" s="5" t="s">
        <v>947</v>
      </c>
      <c r="G14" s="5" t="s">
        <v>962</v>
      </c>
      <c r="H14" s="5" t="s">
        <v>960</v>
      </c>
      <c r="I14" s="5">
        <v>2</v>
      </c>
      <c r="J14" s="5"/>
      <c r="K14" s="5" t="s">
        <v>16</v>
      </c>
      <c r="L14" s="5" t="s">
        <v>961</v>
      </c>
      <c r="M14" s="106">
        <v>5500000</v>
      </c>
      <c r="N14" s="5">
        <v>2</v>
      </c>
      <c r="O14" s="5" t="s">
        <v>524</v>
      </c>
      <c r="P14" s="104"/>
      <c r="Q14" s="104"/>
    </row>
    <row r="15" spans="2:17" ht="89.25" x14ac:dyDescent="0.25">
      <c r="B15" s="5" t="s">
        <v>969</v>
      </c>
      <c r="C15" s="5" t="s">
        <v>986</v>
      </c>
      <c r="D15" s="143">
        <v>3812201</v>
      </c>
      <c r="E15" s="5" t="s">
        <v>944</v>
      </c>
      <c r="F15" s="5" t="s">
        <v>8</v>
      </c>
      <c r="G15" s="5" t="s">
        <v>220</v>
      </c>
      <c r="H15" s="5" t="s">
        <v>224</v>
      </c>
      <c r="I15" s="5">
        <v>1</v>
      </c>
      <c r="J15" s="5" t="s">
        <v>225</v>
      </c>
      <c r="K15" s="5" t="s">
        <v>222</v>
      </c>
      <c r="L15" s="5" t="s">
        <v>226</v>
      </c>
      <c r="M15" s="105">
        <v>1000000</v>
      </c>
      <c r="N15" s="5">
        <v>1</v>
      </c>
      <c r="O15" s="5" t="s">
        <v>18</v>
      </c>
      <c r="P15" s="5"/>
      <c r="Q15" s="104"/>
    </row>
    <row r="16" spans="2:17" ht="102" x14ac:dyDescent="0.25">
      <c r="B16" s="5" t="s">
        <v>969</v>
      </c>
      <c r="C16" s="5" t="s">
        <v>990</v>
      </c>
      <c r="D16" s="143"/>
      <c r="E16" s="5" t="s">
        <v>944</v>
      </c>
      <c r="F16" s="5" t="s">
        <v>8</v>
      </c>
      <c r="G16" s="5" t="s">
        <v>13</v>
      </c>
      <c r="H16" s="5" t="s">
        <v>22</v>
      </c>
      <c r="I16" s="5">
        <v>2</v>
      </c>
      <c r="J16" s="5" t="s">
        <v>11</v>
      </c>
      <c r="K16" s="5" t="s">
        <v>23</v>
      </c>
      <c r="L16" s="5" t="s">
        <v>24</v>
      </c>
      <c r="M16" s="105">
        <v>23600000</v>
      </c>
      <c r="N16" s="5">
        <v>1</v>
      </c>
      <c r="O16" s="5" t="s">
        <v>18</v>
      </c>
      <c r="P16" s="5"/>
      <c r="Q16" s="104"/>
    </row>
    <row r="17" spans="2:17" ht="140.25" x14ac:dyDescent="0.25">
      <c r="B17" s="5" t="s">
        <v>969</v>
      </c>
      <c r="C17" s="5" t="s">
        <v>990</v>
      </c>
      <c r="D17" s="143"/>
      <c r="E17" s="5" t="s">
        <v>944</v>
      </c>
      <c r="F17" s="5" t="s">
        <v>8</v>
      </c>
      <c r="G17" s="5" t="s">
        <v>13</v>
      </c>
      <c r="H17" s="5" t="s">
        <v>25</v>
      </c>
      <c r="I17" s="5">
        <v>1</v>
      </c>
      <c r="J17" s="5" t="s">
        <v>11</v>
      </c>
      <c r="K17" s="5" t="s">
        <v>23</v>
      </c>
      <c r="L17" s="5" t="s">
        <v>26</v>
      </c>
      <c r="M17" s="105">
        <v>29900000</v>
      </c>
      <c r="N17" s="5">
        <v>1</v>
      </c>
      <c r="O17" s="5" t="s">
        <v>18</v>
      </c>
      <c r="P17" s="5"/>
      <c r="Q17" s="104"/>
    </row>
    <row r="18" spans="2:17" ht="89.25" x14ac:dyDescent="0.25">
      <c r="B18" s="5" t="s">
        <v>969</v>
      </c>
      <c r="C18" s="5" t="s">
        <v>990</v>
      </c>
      <c r="D18" s="143"/>
      <c r="E18" s="5" t="s">
        <v>944</v>
      </c>
      <c r="F18" s="5" t="s">
        <v>8</v>
      </c>
      <c r="G18" s="5" t="s">
        <v>13</v>
      </c>
      <c r="H18" s="5" t="s">
        <v>27</v>
      </c>
      <c r="I18" s="5">
        <v>10</v>
      </c>
      <c r="J18" s="5" t="s">
        <v>11</v>
      </c>
      <c r="K18" s="5" t="s">
        <v>23</v>
      </c>
      <c r="L18" s="5" t="s">
        <v>28</v>
      </c>
      <c r="M18" s="105">
        <v>34500000</v>
      </c>
      <c r="N18" s="5">
        <v>1</v>
      </c>
      <c r="O18" s="5" t="s">
        <v>18</v>
      </c>
      <c r="P18" s="5"/>
      <c r="Q18" s="104"/>
    </row>
    <row r="19" spans="2:17" ht="76.5" x14ac:dyDescent="0.25">
      <c r="B19" s="5" t="s">
        <v>969</v>
      </c>
      <c r="C19" s="5" t="s">
        <v>990</v>
      </c>
      <c r="D19" s="143"/>
      <c r="E19" s="5" t="s">
        <v>944</v>
      </c>
      <c r="F19" s="5" t="s">
        <v>8</v>
      </c>
      <c r="G19" s="5" t="s">
        <v>13</v>
      </c>
      <c r="H19" s="5" t="s">
        <v>29</v>
      </c>
      <c r="I19" s="5">
        <v>10</v>
      </c>
      <c r="J19" s="5" t="s">
        <v>11</v>
      </c>
      <c r="K19" s="5" t="s">
        <v>23</v>
      </c>
      <c r="L19" s="5" t="s">
        <v>30</v>
      </c>
      <c r="M19" s="105">
        <v>8800000</v>
      </c>
      <c r="N19" s="5">
        <v>1</v>
      </c>
      <c r="O19" s="5" t="s">
        <v>18</v>
      </c>
      <c r="P19" s="5"/>
      <c r="Q19" s="104"/>
    </row>
    <row r="20" spans="2:17" ht="89.25" x14ac:dyDescent="0.25">
      <c r="B20" s="5" t="s">
        <v>969</v>
      </c>
      <c r="C20" s="5" t="s">
        <v>990</v>
      </c>
      <c r="D20" s="143"/>
      <c r="E20" s="5" t="s">
        <v>944</v>
      </c>
      <c r="F20" s="5" t="s">
        <v>8</v>
      </c>
      <c r="G20" s="5" t="s">
        <v>13</v>
      </c>
      <c r="H20" s="5" t="s">
        <v>39</v>
      </c>
      <c r="I20" s="5">
        <v>1</v>
      </c>
      <c r="J20" s="5" t="s">
        <v>11</v>
      </c>
      <c r="K20" s="5" t="s">
        <v>23</v>
      </c>
      <c r="L20" s="5" t="s">
        <v>40</v>
      </c>
      <c r="M20" s="105">
        <v>3200000</v>
      </c>
      <c r="N20" s="5">
        <v>1</v>
      </c>
      <c r="O20" s="5" t="s">
        <v>18</v>
      </c>
      <c r="P20" s="5"/>
      <c r="Q20" s="104"/>
    </row>
    <row r="21" spans="2:17" ht="76.5" x14ac:dyDescent="0.25">
      <c r="B21" s="5" t="s">
        <v>969</v>
      </c>
      <c r="C21" s="5" t="s">
        <v>990</v>
      </c>
      <c r="D21" s="143"/>
      <c r="E21" s="5" t="s">
        <v>944</v>
      </c>
      <c r="F21" s="5" t="s">
        <v>8</v>
      </c>
      <c r="G21" s="5" t="s">
        <v>13</v>
      </c>
      <c r="H21" s="5" t="s">
        <v>41</v>
      </c>
      <c r="I21" s="5">
        <v>1</v>
      </c>
      <c r="J21" s="5" t="s">
        <v>11</v>
      </c>
      <c r="K21" s="5" t="s">
        <v>23</v>
      </c>
      <c r="L21" s="5" t="s">
        <v>42</v>
      </c>
      <c r="M21" s="105">
        <v>3650000</v>
      </c>
      <c r="N21" s="5">
        <v>1</v>
      </c>
      <c r="O21" s="5" t="s">
        <v>18</v>
      </c>
      <c r="P21" s="5"/>
      <c r="Q21" s="104"/>
    </row>
    <row r="22" spans="2:17" ht="114.75" x14ac:dyDescent="0.25">
      <c r="B22" s="5" t="s">
        <v>969</v>
      </c>
      <c r="C22" s="5" t="s">
        <v>990</v>
      </c>
      <c r="D22" s="143"/>
      <c r="E22" s="5" t="s">
        <v>944</v>
      </c>
      <c r="F22" s="5" t="s">
        <v>8</v>
      </c>
      <c r="G22" s="5" t="s">
        <v>13</v>
      </c>
      <c r="H22" s="5" t="s">
        <v>43</v>
      </c>
      <c r="I22" s="5">
        <v>1</v>
      </c>
      <c r="J22" s="5" t="s">
        <v>11</v>
      </c>
      <c r="K22" s="5" t="s">
        <v>23</v>
      </c>
      <c r="L22" s="5" t="s">
        <v>44</v>
      </c>
      <c r="M22" s="105">
        <v>6500000</v>
      </c>
      <c r="N22" s="5">
        <v>1</v>
      </c>
      <c r="O22" s="5" t="s">
        <v>18</v>
      </c>
      <c r="P22" s="5"/>
      <c r="Q22" s="104"/>
    </row>
    <row r="23" spans="2:17" ht="89.25" x14ac:dyDescent="0.25">
      <c r="B23" s="5" t="s">
        <v>969</v>
      </c>
      <c r="C23" s="5" t="s">
        <v>990</v>
      </c>
      <c r="D23" s="143"/>
      <c r="E23" s="5" t="s">
        <v>944</v>
      </c>
      <c r="F23" s="5" t="s">
        <v>8</v>
      </c>
      <c r="G23" s="5" t="s">
        <v>13</v>
      </c>
      <c r="H23" s="5" t="s">
        <v>45</v>
      </c>
      <c r="I23" s="5">
        <v>1</v>
      </c>
      <c r="J23" s="5" t="s">
        <v>11</v>
      </c>
      <c r="K23" s="5" t="s">
        <v>23</v>
      </c>
      <c r="L23" s="5" t="s">
        <v>46</v>
      </c>
      <c r="M23" s="105">
        <v>2465000</v>
      </c>
      <c r="N23" s="5">
        <v>1</v>
      </c>
      <c r="O23" s="5" t="s">
        <v>18</v>
      </c>
      <c r="P23" s="5"/>
      <c r="Q23" s="104"/>
    </row>
    <row r="24" spans="2:17" ht="102" x14ac:dyDescent="0.25">
      <c r="B24" s="5" t="s">
        <v>969</v>
      </c>
      <c r="C24" s="5" t="s">
        <v>990</v>
      </c>
      <c r="D24" s="143"/>
      <c r="E24" s="5" t="s">
        <v>944</v>
      </c>
      <c r="F24" s="5" t="s">
        <v>8</v>
      </c>
      <c r="G24" s="5" t="s">
        <v>13</v>
      </c>
      <c r="H24" s="5" t="s">
        <v>47</v>
      </c>
      <c r="I24" s="5">
        <v>30</v>
      </c>
      <c r="J24" s="5" t="s">
        <v>11</v>
      </c>
      <c r="K24" s="5" t="s">
        <v>12</v>
      </c>
      <c r="L24" s="5" t="s">
        <v>48</v>
      </c>
      <c r="M24" s="105">
        <v>10695000</v>
      </c>
      <c r="N24" s="5"/>
      <c r="O24" s="5"/>
      <c r="P24" s="5"/>
      <c r="Q24" s="104"/>
    </row>
    <row r="25" spans="2:17" ht="89.25" x14ac:dyDescent="0.25">
      <c r="B25" s="5" t="s">
        <v>969</v>
      </c>
      <c r="C25" s="5" t="s">
        <v>990</v>
      </c>
      <c r="D25" s="143"/>
      <c r="E25" s="5" t="s">
        <v>944</v>
      </c>
      <c r="F25" s="5" t="s">
        <v>8</v>
      </c>
      <c r="G25" s="5" t="s">
        <v>13</v>
      </c>
      <c r="H25" s="5" t="s">
        <v>49</v>
      </c>
      <c r="I25" s="5">
        <v>15</v>
      </c>
      <c r="J25" s="5" t="s">
        <v>11</v>
      </c>
      <c r="K25" s="5" t="s">
        <v>12</v>
      </c>
      <c r="L25" s="5" t="s">
        <v>50</v>
      </c>
      <c r="M25" s="105">
        <v>1080000</v>
      </c>
      <c r="N25" s="5">
        <v>1</v>
      </c>
      <c r="O25" s="5" t="s">
        <v>18</v>
      </c>
      <c r="P25" s="5"/>
      <c r="Q25" s="104"/>
    </row>
    <row r="26" spans="2:17" ht="38.25" x14ac:dyDescent="0.25">
      <c r="B26" s="5" t="s">
        <v>969</v>
      </c>
      <c r="C26" s="5" t="s">
        <v>990</v>
      </c>
      <c r="D26" s="143"/>
      <c r="E26" s="5" t="s">
        <v>944</v>
      </c>
      <c r="F26" s="5" t="s">
        <v>8</v>
      </c>
      <c r="G26" s="5" t="s">
        <v>13</v>
      </c>
      <c r="H26" s="5" t="s">
        <v>51</v>
      </c>
      <c r="I26" s="5">
        <v>12</v>
      </c>
      <c r="J26" s="5" t="s">
        <v>11</v>
      </c>
      <c r="K26" s="5" t="s">
        <v>23</v>
      </c>
      <c r="L26" s="5" t="s">
        <v>52</v>
      </c>
      <c r="M26" s="105">
        <v>1440000</v>
      </c>
      <c r="N26" s="5">
        <v>1</v>
      </c>
      <c r="O26" s="5" t="s">
        <v>18</v>
      </c>
      <c r="P26" s="5"/>
      <c r="Q26" s="104"/>
    </row>
    <row r="27" spans="2:17" ht="38.25" x14ac:dyDescent="0.25">
      <c r="B27" s="5" t="s">
        <v>969</v>
      </c>
      <c r="C27" s="5" t="s">
        <v>990</v>
      </c>
      <c r="D27" s="143"/>
      <c r="E27" s="5" t="s">
        <v>944</v>
      </c>
      <c r="F27" s="5" t="s">
        <v>8</v>
      </c>
      <c r="G27" s="5" t="s">
        <v>13</v>
      </c>
      <c r="H27" s="5" t="s">
        <v>53</v>
      </c>
      <c r="I27" s="5">
        <v>4</v>
      </c>
      <c r="J27" s="5" t="s">
        <v>11</v>
      </c>
      <c r="K27" s="5" t="s">
        <v>23</v>
      </c>
      <c r="L27" s="5" t="s">
        <v>54</v>
      </c>
      <c r="M27" s="105">
        <v>360000</v>
      </c>
      <c r="N27" s="5">
        <v>1</v>
      </c>
      <c r="O27" s="5" t="s">
        <v>18</v>
      </c>
      <c r="P27" s="5"/>
      <c r="Q27" s="104"/>
    </row>
    <row r="28" spans="2:17" ht="38.25" x14ac:dyDescent="0.25">
      <c r="B28" s="5" t="s">
        <v>969</v>
      </c>
      <c r="C28" s="5" t="s">
        <v>990</v>
      </c>
      <c r="D28" s="143"/>
      <c r="E28" s="5" t="s">
        <v>944</v>
      </c>
      <c r="F28" s="5" t="s">
        <v>8</v>
      </c>
      <c r="G28" s="5" t="s">
        <v>13</v>
      </c>
      <c r="H28" s="5" t="s">
        <v>55</v>
      </c>
      <c r="I28" s="5">
        <v>2</v>
      </c>
      <c r="J28" s="5" t="s">
        <v>11</v>
      </c>
      <c r="K28" s="5" t="s">
        <v>23</v>
      </c>
      <c r="L28" s="5" t="s">
        <v>56</v>
      </c>
      <c r="M28" s="105">
        <v>335000</v>
      </c>
      <c r="N28" s="5">
        <v>1</v>
      </c>
      <c r="O28" s="5" t="s">
        <v>18</v>
      </c>
      <c r="P28" s="5"/>
      <c r="Q28" s="104"/>
    </row>
    <row r="29" spans="2:17" ht="38.25" x14ac:dyDescent="0.25">
      <c r="B29" s="5" t="s">
        <v>969</v>
      </c>
      <c r="C29" s="5" t="s">
        <v>990</v>
      </c>
      <c r="D29" s="143"/>
      <c r="E29" s="5" t="s">
        <v>944</v>
      </c>
      <c r="F29" s="5" t="s">
        <v>8</v>
      </c>
      <c r="G29" s="5" t="s">
        <v>13</v>
      </c>
      <c r="H29" s="5" t="s">
        <v>57</v>
      </c>
      <c r="I29" s="5">
        <v>2</v>
      </c>
      <c r="J29" s="5" t="s">
        <v>11</v>
      </c>
      <c r="K29" s="5" t="s">
        <v>23</v>
      </c>
      <c r="L29" s="5" t="s">
        <v>56</v>
      </c>
      <c r="M29" s="105">
        <v>335000</v>
      </c>
      <c r="N29" s="5">
        <v>1</v>
      </c>
      <c r="O29" s="5" t="s">
        <v>18</v>
      </c>
      <c r="P29" s="5"/>
      <c r="Q29" s="104"/>
    </row>
    <row r="30" spans="2:17" ht="293.25" x14ac:dyDescent="0.25">
      <c r="B30" s="5" t="s">
        <v>969</v>
      </c>
      <c r="C30" s="5" t="s">
        <v>990</v>
      </c>
      <c r="D30" s="143"/>
      <c r="E30" s="5" t="s">
        <v>944</v>
      </c>
      <c r="F30" s="5" t="s">
        <v>8</v>
      </c>
      <c r="G30" s="5" t="s">
        <v>58</v>
      </c>
      <c r="H30" s="5" t="s">
        <v>72</v>
      </c>
      <c r="I30" s="5">
        <v>1</v>
      </c>
      <c r="J30" s="5" t="s">
        <v>11</v>
      </c>
      <c r="K30" s="5" t="s">
        <v>23</v>
      </c>
      <c r="L30" s="5" t="s">
        <v>73</v>
      </c>
      <c r="M30" s="105">
        <v>21900000</v>
      </c>
      <c r="N30" s="5">
        <v>1</v>
      </c>
      <c r="O30" s="5" t="s">
        <v>18</v>
      </c>
      <c r="P30" s="5"/>
      <c r="Q30" s="104"/>
    </row>
    <row r="31" spans="2:17" ht="63.75" x14ac:dyDescent="0.25">
      <c r="B31" s="5" t="s">
        <v>969</v>
      </c>
      <c r="C31" s="5" t="s">
        <v>990</v>
      </c>
      <c r="D31" s="143"/>
      <c r="E31" s="5" t="s">
        <v>944</v>
      </c>
      <c r="F31" s="5" t="s">
        <v>8</v>
      </c>
      <c r="G31" s="5" t="s">
        <v>13</v>
      </c>
      <c r="H31" s="5" t="s">
        <v>128</v>
      </c>
      <c r="I31" s="5">
        <v>1</v>
      </c>
      <c r="J31" s="5" t="s">
        <v>11</v>
      </c>
      <c r="K31" s="5" t="s">
        <v>23</v>
      </c>
      <c r="L31" s="5" t="s">
        <v>129</v>
      </c>
      <c r="M31" s="105">
        <v>27000000</v>
      </c>
      <c r="N31" s="5">
        <v>1</v>
      </c>
      <c r="O31" s="5" t="s">
        <v>18</v>
      </c>
      <c r="P31" s="5"/>
      <c r="Q31" s="104"/>
    </row>
    <row r="32" spans="2:17" ht="63.75" x14ac:dyDescent="0.25">
      <c r="B32" s="5" t="s">
        <v>969</v>
      </c>
      <c r="C32" s="5" t="s">
        <v>990</v>
      </c>
      <c r="D32" s="143"/>
      <c r="E32" s="5" t="s">
        <v>944</v>
      </c>
      <c r="F32" s="5" t="s">
        <v>8</v>
      </c>
      <c r="G32" s="5" t="s">
        <v>125</v>
      </c>
      <c r="H32" s="5" t="s">
        <v>136</v>
      </c>
      <c r="I32" s="5">
        <v>1</v>
      </c>
      <c r="J32" s="5" t="s">
        <v>11</v>
      </c>
      <c r="K32" s="5" t="s">
        <v>23</v>
      </c>
      <c r="L32" s="5" t="s">
        <v>137</v>
      </c>
      <c r="M32" s="105">
        <v>1453500</v>
      </c>
      <c r="N32" s="5">
        <v>1</v>
      </c>
      <c r="O32" s="5" t="s">
        <v>18</v>
      </c>
      <c r="P32" s="5"/>
      <c r="Q32" s="104"/>
    </row>
    <row r="33" spans="2:17" ht="63.75" x14ac:dyDescent="0.25">
      <c r="B33" s="5" t="s">
        <v>969</v>
      </c>
      <c r="C33" s="5" t="s">
        <v>990</v>
      </c>
      <c r="D33" s="143"/>
      <c r="E33" s="5" t="s">
        <v>944</v>
      </c>
      <c r="F33" s="5" t="s">
        <v>8</v>
      </c>
      <c r="G33" s="5" t="s">
        <v>125</v>
      </c>
      <c r="H33" s="5" t="s">
        <v>143</v>
      </c>
      <c r="I33" s="5">
        <v>10</v>
      </c>
      <c r="J33" s="5" t="s">
        <v>11</v>
      </c>
      <c r="K33" s="5" t="s">
        <v>23</v>
      </c>
      <c r="L33" s="5" t="s">
        <v>144</v>
      </c>
      <c r="M33" s="105">
        <v>1000000</v>
      </c>
      <c r="N33" s="5">
        <v>1</v>
      </c>
      <c r="O33" s="5" t="s">
        <v>18</v>
      </c>
      <c r="P33" s="5"/>
      <c r="Q33" s="104"/>
    </row>
    <row r="34" spans="2:17" ht="63.75" x14ac:dyDescent="0.25">
      <c r="B34" s="5" t="s">
        <v>969</v>
      </c>
      <c r="C34" s="5" t="s">
        <v>990</v>
      </c>
      <c r="D34" s="143"/>
      <c r="E34" s="5" t="s">
        <v>944</v>
      </c>
      <c r="F34" s="5" t="s">
        <v>8</v>
      </c>
      <c r="G34" s="5" t="s">
        <v>125</v>
      </c>
      <c r="H34" s="5" t="s">
        <v>147</v>
      </c>
      <c r="I34" s="5">
        <v>2</v>
      </c>
      <c r="J34" s="5" t="s">
        <v>11</v>
      </c>
      <c r="K34" s="5" t="s">
        <v>23</v>
      </c>
      <c r="L34" s="5"/>
      <c r="M34" s="105">
        <v>140000</v>
      </c>
      <c r="N34" s="5">
        <v>1</v>
      </c>
      <c r="O34" s="5" t="s">
        <v>18</v>
      </c>
      <c r="P34" s="5"/>
      <c r="Q34" s="104"/>
    </row>
    <row r="35" spans="2:17" ht="38.25" x14ac:dyDescent="0.25">
      <c r="B35" s="5" t="s">
        <v>969</v>
      </c>
      <c r="C35" s="5" t="s">
        <v>990</v>
      </c>
      <c r="D35" s="143"/>
      <c r="E35" s="5" t="s">
        <v>944</v>
      </c>
      <c r="F35" s="5" t="s">
        <v>8</v>
      </c>
      <c r="G35" s="5" t="s">
        <v>13</v>
      </c>
      <c r="H35" s="5" t="s">
        <v>148</v>
      </c>
      <c r="I35" s="5">
        <v>1</v>
      </c>
      <c r="J35" s="5" t="s">
        <v>11</v>
      </c>
      <c r="K35" s="5" t="s">
        <v>23</v>
      </c>
      <c r="L35" s="5"/>
      <c r="M35" s="105">
        <v>3520000</v>
      </c>
      <c r="N35" s="5">
        <v>1</v>
      </c>
      <c r="O35" s="5" t="s">
        <v>18</v>
      </c>
      <c r="P35" s="5"/>
      <c r="Q35" s="104"/>
    </row>
    <row r="36" spans="2:17" ht="38.25" x14ac:dyDescent="0.25">
      <c r="B36" s="5" t="s">
        <v>969</v>
      </c>
      <c r="C36" s="5" t="s">
        <v>990</v>
      </c>
      <c r="D36" s="143"/>
      <c r="E36" s="5" t="s">
        <v>944</v>
      </c>
      <c r="F36" s="5" t="s">
        <v>8</v>
      </c>
      <c r="G36" s="5" t="s">
        <v>13</v>
      </c>
      <c r="H36" s="5" t="s">
        <v>149</v>
      </c>
      <c r="I36" s="5">
        <v>1</v>
      </c>
      <c r="J36" s="5" t="s">
        <v>11</v>
      </c>
      <c r="K36" s="5" t="s">
        <v>23</v>
      </c>
      <c r="L36" s="5"/>
      <c r="M36" s="105">
        <v>3465000</v>
      </c>
      <c r="N36" s="5">
        <v>1</v>
      </c>
      <c r="O36" s="5" t="s">
        <v>18</v>
      </c>
      <c r="P36" s="5"/>
      <c r="Q36" s="104"/>
    </row>
    <row r="37" spans="2:17" ht="38.25" x14ac:dyDescent="0.25">
      <c r="B37" s="5" t="s">
        <v>969</v>
      </c>
      <c r="C37" s="5" t="s">
        <v>990</v>
      </c>
      <c r="D37" s="143"/>
      <c r="E37" s="5" t="s">
        <v>944</v>
      </c>
      <c r="F37" s="5" t="s">
        <v>8</v>
      </c>
      <c r="G37" s="5" t="s">
        <v>13</v>
      </c>
      <c r="H37" s="5" t="s">
        <v>150</v>
      </c>
      <c r="I37" s="5">
        <v>1</v>
      </c>
      <c r="J37" s="5" t="s">
        <v>11</v>
      </c>
      <c r="K37" s="5" t="s">
        <v>23</v>
      </c>
      <c r="L37" s="5"/>
      <c r="M37" s="105">
        <v>540000</v>
      </c>
      <c r="N37" s="5">
        <v>1</v>
      </c>
      <c r="O37" s="5" t="s">
        <v>18</v>
      </c>
      <c r="P37" s="5"/>
      <c r="Q37" s="104"/>
    </row>
    <row r="38" spans="2:17" ht="38.25" x14ac:dyDescent="0.25">
      <c r="B38" s="5" t="s">
        <v>969</v>
      </c>
      <c r="C38" s="5" t="s">
        <v>990</v>
      </c>
      <c r="D38" s="143"/>
      <c r="E38" s="5" t="s">
        <v>944</v>
      </c>
      <c r="F38" s="5" t="s">
        <v>8</v>
      </c>
      <c r="G38" s="5" t="s">
        <v>13</v>
      </c>
      <c r="H38" s="5" t="s">
        <v>151</v>
      </c>
      <c r="I38" s="5">
        <v>1</v>
      </c>
      <c r="J38" s="5" t="s">
        <v>11</v>
      </c>
      <c r="K38" s="5" t="s">
        <v>23</v>
      </c>
      <c r="L38" s="5"/>
      <c r="M38" s="105">
        <v>1035000</v>
      </c>
      <c r="N38" s="5">
        <v>1</v>
      </c>
      <c r="O38" s="5" t="s">
        <v>18</v>
      </c>
      <c r="P38" s="5"/>
      <c r="Q38" s="104"/>
    </row>
    <row r="39" spans="2:17" ht="38.25" x14ac:dyDescent="0.25">
      <c r="B39" s="5" t="s">
        <v>969</v>
      </c>
      <c r="C39" s="5" t="s">
        <v>990</v>
      </c>
      <c r="D39" s="143"/>
      <c r="E39" s="5" t="s">
        <v>944</v>
      </c>
      <c r="F39" s="5" t="s">
        <v>8</v>
      </c>
      <c r="G39" s="5" t="s">
        <v>13</v>
      </c>
      <c r="H39" s="5" t="s">
        <v>152</v>
      </c>
      <c r="I39" s="5">
        <v>5</v>
      </c>
      <c r="J39" s="5" t="s">
        <v>11</v>
      </c>
      <c r="K39" s="5" t="s">
        <v>23</v>
      </c>
      <c r="L39" s="5"/>
      <c r="M39" s="105">
        <v>189500</v>
      </c>
      <c r="N39" s="5">
        <v>1</v>
      </c>
      <c r="O39" s="5" t="s">
        <v>18</v>
      </c>
      <c r="P39" s="5"/>
      <c r="Q39" s="104"/>
    </row>
    <row r="40" spans="2:17" ht="63.75" x14ac:dyDescent="0.25">
      <c r="B40" s="5" t="s">
        <v>969</v>
      </c>
      <c r="C40" s="5" t="s">
        <v>990</v>
      </c>
      <c r="D40" s="143"/>
      <c r="E40" s="5" t="s">
        <v>944</v>
      </c>
      <c r="F40" s="5" t="s">
        <v>8</v>
      </c>
      <c r="G40" s="5" t="s">
        <v>13</v>
      </c>
      <c r="H40" s="5" t="s">
        <v>153</v>
      </c>
      <c r="I40" s="5">
        <v>1</v>
      </c>
      <c r="J40" s="5" t="s">
        <v>11</v>
      </c>
      <c r="K40" s="5" t="s">
        <v>23</v>
      </c>
      <c r="L40" s="5" t="s">
        <v>154</v>
      </c>
      <c r="M40" s="105">
        <v>410000</v>
      </c>
      <c r="N40" s="5">
        <v>1</v>
      </c>
      <c r="O40" s="5" t="s">
        <v>18</v>
      </c>
      <c r="P40" s="5"/>
      <c r="Q40" s="104"/>
    </row>
    <row r="41" spans="2:17" ht="63.75" x14ac:dyDescent="0.25">
      <c r="B41" s="5" t="s">
        <v>969</v>
      </c>
      <c r="C41" s="5" t="s">
        <v>990</v>
      </c>
      <c r="D41" s="143"/>
      <c r="E41" s="5" t="s">
        <v>944</v>
      </c>
      <c r="F41" s="5" t="s">
        <v>8</v>
      </c>
      <c r="G41" s="5" t="s">
        <v>13</v>
      </c>
      <c r="H41" s="5" t="s">
        <v>155</v>
      </c>
      <c r="I41" s="5">
        <v>1</v>
      </c>
      <c r="J41" s="5" t="s">
        <v>11</v>
      </c>
      <c r="K41" s="5" t="s">
        <v>23</v>
      </c>
      <c r="L41" s="5" t="s">
        <v>154</v>
      </c>
      <c r="M41" s="105">
        <v>240000</v>
      </c>
      <c r="N41" s="5">
        <v>1</v>
      </c>
      <c r="O41" s="5" t="s">
        <v>18</v>
      </c>
      <c r="P41" s="5"/>
      <c r="Q41" s="104"/>
    </row>
    <row r="42" spans="2:17" ht="51" x14ac:dyDescent="0.25">
      <c r="B42" s="5" t="s">
        <v>969</v>
      </c>
      <c r="C42" s="5" t="s">
        <v>990</v>
      </c>
      <c r="D42" s="143"/>
      <c r="E42" s="5" t="s">
        <v>944</v>
      </c>
      <c r="F42" s="5" t="s">
        <v>8</v>
      </c>
      <c r="G42" s="5" t="s">
        <v>13</v>
      </c>
      <c r="H42" s="5" t="s">
        <v>156</v>
      </c>
      <c r="I42" s="5">
        <v>1</v>
      </c>
      <c r="J42" s="5" t="s">
        <v>11</v>
      </c>
      <c r="K42" s="5" t="s">
        <v>23</v>
      </c>
      <c r="L42" s="5" t="s">
        <v>154</v>
      </c>
      <c r="M42" s="105">
        <v>130000</v>
      </c>
      <c r="N42" s="5">
        <v>1</v>
      </c>
      <c r="O42" s="5" t="s">
        <v>18</v>
      </c>
      <c r="P42" s="5"/>
      <c r="Q42" s="104"/>
    </row>
    <row r="43" spans="2:17" ht="127.5" x14ac:dyDescent="0.25">
      <c r="B43" s="5" t="s">
        <v>969</v>
      </c>
      <c r="C43" s="5" t="s">
        <v>990</v>
      </c>
      <c r="D43" s="143"/>
      <c r="E43" s="5" t="s">
        <v>944</v>
      </c>
      <c r="F43" s="5" t="s">
        <v>8</v>
      </c>
      <c r="G43" s="5" t="s">
        <v>13</v>
      </c>
      <c r="H43" s="5" t="s">
        <v>157</v>
      </c>
      <c r="I43" s="5">
        <v>1</v>
      </c>
      <c r="J43" s="5" t="s">
        <v>11</v>
      </c>
      <c r="K43" s="5" t="s">
        <v>23</v>
      </c>
      <c r="L43" s="5" t="s">
        <v>158</v>
      </c>
      <c r="M43" s="105">
        <v>120000</v>
      </c>
      <c r="N43" s="5">
        <v>1</v>
      </c>
      <c r="O43" s="5" t="s">
        <v>18</v>
      </c>
      <c r="P43" s="5"/>
      <c r="Q43" s="104"/>
    </row>
    <row r="44" spans="2:17" ht="38.25" x14ac:dyDescent="0.25">
      <c r="B44" s="5" t="s">
        <v>969</v>
      </c>
      <c r="C44" s="5" t="s">
        <v>990</v>
      </c>
      <c r="D44" s="143"/>
      <c r="E44" s="5" t="s">
        <v>944</v>
      </c>
      <c r="F44" s="5" t="s">
        <v>8</v>
      </c>
      <c r="G44" s="5" t="s">
        <v>13</v>
      </c>
      <c r="H44" s="5" t="s">
        <v>159</v>
      </c>
      <c r="I44" s="5">
        <v>1</v>
      </c>
      <c r="J44" s="5" t="s">
        <v>11</v>
      </c>
      <c r="K44" s="5" t="s">
        <v>23</v>
      </c>
      <c r="L44" s="5"/>
      <c r="M44" s="105">
        <v>810000</v>
      </c>
      <c r="N44" s="5">
        <v>1</v>
      </c>
      <c r="O44" s="5" t="s">
        <v>18</v>
      </c>
      <c r="P44" s="5"/>
      <c r="Q44" s="104"/>
    </row>
    <row r="45" spans="2:17" ht="38.25" x14ac:dyDescent="0.25">
      <c r="B45" s="5" t="s">
        <v>969</v>
      </c>
      <c r="C45" s="5" t="s">
        <v>990</v>
      </c>
      <c r="D45" s="143"/>
      <c r="E45" s="5" t="s">
        <v>944</v>
      </c>
      <c r="F45" s="5" t="s">
        <v>8</v>
      </c>
      <c r="G45" s="5" t="s">
        <v>13</v>
      </c>
      <c r="H45" s="5" t="s">
        <v>160</v>
      </c>
      <c r="I45" s="5">
        <v>1</v>
      </c>
      <c r="J45" s="5" t="s">
        <v>11</v>
      </c>
      <c r="K45" s="5" t="s">
        <v>23</v>
      </c>
      <c r="L45" s="5"/>
      <c r="M45" s="105">
        <v>638000</v>
      </c>
      <c r="N45" s="5">
        <v>1</v>
      </c>
      <c r="O45" s="5" t="s">
        <v>18</v>
      </c>
      <c r="P45" s="5"/>
      <c r="Q45" s="104"/>
    </row>
    <row r="46" spans="2:17" ht="38.25" x14ac:dyDescent="0.25">
      <c r="B46" s="5" t="s">
        <v>969</v>
      </c>
      <c r="C46" s="5" t="s">
        <v>990</v>
      </c>
      <c r="D46" s="143"/>
      <c r="E46" s="5" t="s">
        <v>944</v>
      </c>
      <c r="F46" s="5" t="s">
        <v>8</v>
      </c>
      <c r="G46" s="5" t="s">
        <v>13</v>
      </c>
      <c r="H46" s="5" t="s">
        <v>161</v>
      </c>
      <c r="I46" s="5">
        <v>1</v>
      </c>
      <c r="J46" s="5" t="s">
        <v>11</v>
      </c>
      <c r="K46" s="5" t="s">
        <v>23</v>
      </c>
      <c r="L46" s="5"/>
      <c r="M46" s="105">
        <v>69000</v>
      </c>
      <c r="N46" s="5">
        <v>1</v>
      </c>
      <c r="O46" s="5" t="s">
        <v>18</v>
      </c>
      <c r="P46" s="5"/>
      <c r="Q46" s="104"/>
    </row>
    <row r="47" spans="2:17" ht="38.25" x14ac:dyDescent="0.25">
      <c r="B47" s="5" t="s">
        <v>969</v>
      </c>
      <c r="C47" s="5" t="s">
        <v>990</v>
      </c>
      <c r="D47" s="143"/>
      <c r="E47" s="5" t="s">
        <v>944</v>
      </c>
      <c r="F47" s="5" t="s">
        <v>8</v>
      </c>
      <c r="G47" s="5" t="s">
        <v>13</v>
      </c>
      <c r="H47" s="5" t="s">
        <v>162</v>
      </c>
      <c r="I47" s="5">
        <v>1</v>
      </c>
      <c r="J47" s="5" t="s">
        <v>11</v>
      </c>
      <c r="K47" s="5" t="s">
        <v>23</v>
      </c>
      <c r="L47" s="5"/>
      <c r="M47" s="105">
        <v>1796000</v>
      </c>
      <c r="N47" s="5">
        <v>1</v>
      </c>
      <c r="O47" s="5" t="s">
        <v>18</v>
      </c>
      <c r="P47" s="5"/>
      <c r="Q47" s="104"/>
    </row>
    <row r="48" spans="2:17" ht="114.75" x14ac:dyDescent="0.25">
      <c r="B48" s="5" t="s">
        <v>969</v>
      </c>
      <c r="C48" s="5" t="s">
        <v>990</v>
      </c>
      <c r="D48" s="143"/>
      <c r="E48" s="5" t="s">
        <v>944</v>
      </c>
      <c r="F48" s="5" t="s">
        <v>8</v>
      </c>
      <c r="G48" s="5" t="s">
        <v>13</v>
      </c>
      <c r="H48" s="5" t="s">
        <v>163</v>
      </c>
      <c r="I48" s="5">
        <v>1</v>
      </c>
      <c r="J48" s="5" t="s">
        <v>11</v>
      </c>
      <c r="K48" s="5" t="s">
        <v>23</v>
      </c>
      <c r="L48" s="5"/>
      <c r="M48" s="105">
        <v>1870000</v>
      </c>
      <c r="N48" s="5">
        <v>1</v>
      </c>
      <c r="O48" s="5" t="s">
        <v>18</v>
      </c>
      <c r="P48" s="5"/>
      <c r="Q48" s="104"/>
    </row>
    <row r="49" spans="2:17" ht="114.75" x14ac:dyDescent="0.25">
      <c r="B49" s="5" t="s">
        <v>969</v>
      </c>
      <c r="C49" s="5" t="s">
        <v>990</v>
      </c>
      <c r="D49" s="143"/>
      <c r="E49" s="7" t="s">
        <v>944</v>
      </c>
      <c r="F49" s="5" t="s">
        <v>8</v>
      </c>
      <c r="G49" s="7" t="s">
        <v>58</v>
      </c>
      <c r="H49" s="5" t="s">
        <v>164</v>
      </c>
      <c r="I49" s="5"/>
      <c r="J49" s="5" t="s">
        <v>11</v>
      </c>
      <c r="K49" s="5" t="s">
        <v>23</v>
      </c>
      <c r="L49" s="5"/>
      <c r="M49" s="105">
        <v>100000000</v>
      </c>
      <c r="N49" s="5">
        <v>1</v>
      </c>
      <c r="O49" s="5" t="s">
        <v>18</v>
      </c>
      <c r="P49" s="5"/>
      <c r="Q49" s="104"/>
    </row>
    <row r="50" spans="2:17" ht="114.75" x14ac:dyDescent="0.25">
      <c r="B50" s="5" t="s">
        <v>969</v>
      </c>
      <c r="C50" s="5" t="s">
        <v>990</v>
      </c>
      <c r="D50" s="143"/>
      <c r="E50" s="5" t="s">
        <v>944</v>
      </c>
      <c r="F50" s="5" t="s">
        <v>8</v>
      </c>
      <c r="G50" s="5" t="s">
        <v>214</v>
      </c>
      <c r="H50" s="5" t="s">
        <v>217</v>
      </c>
      <c r="I50" s="5">
        <v>1</v>
      </c>
      <c r="J50" s="5"/>
      <c r="K50" s="5" t="s">
        <v>12</v>
      </c>
      <c r="L50" s="5" t="s">
        <v>216</v>
      </c>
      <c r="M50" s="105">
        <v>590000</v>
      </c>
      <c r="N50" s="5">
        <v>1</v>
      </c>
      <c r="O50" s="5" t="s">
        <v>18</v>
      </c>
      <c r="P50" s="5"/>
      <c r="Q50" s="104"/>
    </row>
    <row r="51" spans="2:17" ht="38.25" x14ac:dyDescent="0.25">
      <c r="B51" s="5" t="s">
        <v>964</v>
      </c>
      <c r="C51" s="5" t="s">
        <v>983</v>
      </c>
      <c r="D51" s="143">
        <v>2922213</v>
      </c>
      <c r="E51" s="5" t="s">
        <v>944</v>
      </c>
      <c r="F51" s="5" t="s">
        <v>8</v>
      </c>
      <c r="G51" s="5" t="s">
        <v>13</v>
      </c>
      <c r="H51" s="5" t="s">
        <v>31</v>
      </c>
      <c r="I51" s="5">
        <v>25</v>
      </c>
      <c r="J51" s="5" t="s">
        <v>11</v>
      </c>
      <c r="K51" s="5" t="s">
        <v>23</v>
      </c>
      <c r="L51" s="5" t="s">
        <v>32</v>
      </c>
      <c r="M51" s="105">
        <v>1500000</v>
      </c>
      <c r="N51" s="5">
        <v>1</v>
      </c>
      <c r="O51" s="5" t="s">
        <v>18</v>
      </c>
      <c r="P51" s="5"/>
      <c r="Q51" s="104"/>
    </row>
    <row r="52" spans="2:17" ht="38.25" x14ac:dyDescent="0.25">
      <c r="B52" s="5" t="s">
        <v>964</v>
      </c>
      <c r="C52" s="5" t="s">
        <v>983</v>
      </c>
      <c r="D52" s="143">
        <v>2922213</v>
      </c>
      <c r="E52" s="5" t="s">
        <v>944</v>
      </c>
      <c r="F52" s="5" t="s">
        <v>8</v>
      </c>
      <c r="G52" s="5" t="s">
        <v>13</v>
      </c>
      <c r="H52" s="5" t="s">
        <v>33</v>
      </c>
      <c r="I52" s="5">
        <v>2</v>
      </c>
      <c r="J52" s="5" t="s">
        <v>11</v>
      </c>
      <c r="K52" s="5" t="s">
        <v>23</v>
      </c>
      <c r="L52" s="5" t="s">
        <v>34</v>
      </c>
      <c r="M52" s="105">
        <v>150000</v>
      </c>
      <c r="N52" s="5">
        <v>1</v>
      </c>
      <c r="O52" s="5" t="s">
        <v>18</v>
      </c>
      <c r="P52" s="5"/>
      <c r="Q52" s="104"/>
    </row>
    <row r="53" spans="2:17" ht="38.25" x14ac:dyDescent="0.25">
      <c r="B53" s="5" t="s">
        <v>964</v>
      </c>
      <c r="C53" s="5" t="s">
        <v>983</v>
      </c>
      <c r="D53" s="143">
        <v>2922213</v>
      </c>
      <c r="E53" s="5" t="s">
        <v>944</v>
      </c>
      <c r="F53" s="5" t="s">
        <v>8</v>
      </c>
      <c r="G53" s="5" t="s">
        <v>13</v>
      </c>
      <c r="H53" s="5" t="s">
        <v>35</v>
      </c>
      <c r="I53" s="5">
        <v>2</v>
      </c>
      <c r="J53" s="5" t="s">
        <v>11</v>
      </c>
      <c r="K53" s="5" t="s">
        <v>23</v>
      </c>
      <c r="L53" s="5" t="s">
        <v>36</v>
      </c>
      <c r="M53" s="105">
        <v>150000</v>
      </c>
      <c r="N53" s="5">
        <v>1</v>
      </c>
      <c r="O53" s="5" t="s">
        <v>18</v>
      </c>
      <c r="P53" s="5"/>
      <c r="Q53" s="104"/>
    </row>
    <row r="54" spans="2:17" ht="153" x14ac:dyDescent="0.25">
      <c r="B54" s="5" t="s">
        <v>964</v>
      </c>
      <c r="C54" s="5" t="s">
        <v>983</v>
      </c>
      <c r="D54" s="143">
        <v>2922213</v>
      </c>
      <c r="E54" s="5" t="s">
        <v>944</v>
      </c>
      <c r="F54" s="5" t="s">
        <v>8</v>
      </c>
      <c r="G54" s="5" t="s">
        <v>13</v>
      </c>
      <c r="H54" s="5" t="s">
        <v>37</v>
      </c>
      <c r="I54" s="5">
        <v>30</v>
      </c>
      <c r="J54" s="5" t="s">
        <v>11</v>
      </c>
      <c r="K54" s="5" t="s">
        <v>23</v>
      </c>
      <c r="L54" s="5" t="s">
        <v>38</v>
      </c>
      <c r="M54" s="105">
        <v>5640000</v>
      </c>
      <c r="N54" s="5">
        <v>1</v>
      </c>
      <c r="O54" s="5" t="s">
        <v>18</v>
      </c>
      <c r="P54" s="5"/>
      <c r="Q54" s="104"/>
    </row>
    <row r="55" spans="2:17" ht="38.25" x14ac:dyDescent="0.25">
      <c r="B55" s="5" t="s">
        <v>964</v>
      </c>
      <c r="C55" s="5" t="s">
        <v>983</v>
      </c>
      <c r="D55" s="143">
        <v>2719099</v>
      </c>
      <c r="E55" s="5" t="s">
        <v>942</v>
      </c>
      <c r="F55" s="5" t="s">
        <v>379</v>
      </c>
      <c r="G55" s="5" t="s">
        <v>417</v>
      </c>
      <c r="H55" s="5" t="s">
        <v>473</v>
      </c>
      <c r="I55" s="5">
        <v>12</v>
      </c>
      <c r="J55" s="5"/>
      <c r="K55" s="5"/>
      <c r="L55" s="5" t="s">
        <v>474</v>
      </c>
      <c r="M55" s="105">
        <v>1440000</v>
      </c>
      <c r="N55" s="5">
        <v>1</v>
      </c>
      <c r="O55" s="5" t="s">
        <v>262</v>
      </c>
      <c r="P55" s="5"/>
      <c r="Q55" s="104"/>
    </row>
    <row r="56" spans="2:17" ht="89.25" x14ac:dyDescent="0.25">
      <c r="B56" s="5" t="s">
        <v>964</v>
      </c>
      <c r="C56" s="5" t="s">
        <v>983</v>
      </c>
      <c r="D56" s="143">
        <v>2823611</v>
      </c>
      <c r="E56" s="5" t="s">
        <v>670</v>
      </c>
      <c r="F56" s="5" t="s">
        <v>936</v>
      </c>
      <c r="G56" s="5" t="s">
        <v>220</v>
      </c>
      <c r="H56" s="5" t="s">
        <v>708</v>
      </c>
      <c r="I56" s="5">
        <v>4</v>
      </c>
      <c r="J56" s="5" t="s">
        <v>225</v>
      </c>
      <c r="K56" s="5" t="s">
        <v>706</v>
      </c>
      <c r="L56" s="5" t="s">
        <v>709</v>
      </c>
      <c r="M56" s="105">
        <v>500000</v>
      </c>
      <c r="N56" s="5">
        <v>1</v>
      </c>
      <c r="O56" s="5" t="s">
        <v>18</v>
      </c>
      <c r="P56" s="5"/>
      <c r="Q56" s="104"/>
    </row>
    <row r="57" spans="2:17" ht="63.75" x14ac:dyDescent="0.25">
      <c r="B57" s="5" t="s">
        <v>964</v>
      </c>
      <c r="C57" s="5" t="s">
        <v>982</v>
      </c>
      <c r="D57" s="143">
        <v>3899920</v>
      </c>
      <c r="E57" s="5" t="s">
        <v>1298</v>
      </c>
      <c r="F57" s="5"/>
      <c r="G57" s="5"/>
      <c r="H57" s="5"/>
      <c r="I57" s="5"/>
      <c r="J57" s="5" t="s">
        <v>1299</v>
      </c>
      <c r="K57" s="5" t="s">
        <v>1300</v>
      </c>
      <c r="L57" s="5"/>
      <c r="M57" s="105">
        <v>2600000</v>
      </c>
      <c r="N57" s="5"/>
      <c r="O57" s="5"/>
      <c r="P57" s="5"/>
      <c r="Q57" s="104"/>
    </row>
    <row r="58" spans="2:17" ht="153" x14ac:dyDescent="0.25">
      <c r="B58" s="5" t="s">
        <v>964</v>
      </c>
      <c r="C58" s="5" t="s">
        <v>982</v>
      </c>
      <c r="D58" s="143">
        <v>3229101</v>
      </c>
      <c r="E58" s="5" t="s">
        <v>941</v>
      </c>
      <c r="F58" s="5" t="s">
        <v>247</v>
      </c>
      <c r="G58" s="5" t="s">
        <v>303</v>
      </c>
      <c r="H58" s="5" t="s">
        <v>306</v>
      </c>
      <c r="I58" s="5">
        <v>1</v>
      </c>
      <c r="J58" s="5" t="s">
        <v>307</v>
      </c>
      <c r="K58" s="5" t="s">
        <v>16</v>
      </c>
      <c r="L58" s="101" t="s">
        <v>308</v>
      </c>
      <c r="M58" s="105">
        <v>97000</v>
      </c>
      <c r="N58" s="5">
        <v>1</v>
      </c>
      <c r="O58" s="5" t="s">
        <v>262</v>
      </c>
      <c r="P58" s="5"/>
      <c r="Q58" s="104"/>
    </row>
    <row r="59" spans="2:17" ht="153" x14ac:dyDescent="0.25">
      <c r="B59" s="5" t="s">
        <v>964</v>
      </c>
      <c r="C59" s="5" t="s">
        <v>982</v>
      </c>
      <c r="D59" s="143">
        <v>3229101</v>
      </c>
      <c r="E59" s="5" t="s">
        <v>941</v>
      </c>
      <c r="F59" s="5" t="s">
        <v>247</v>
      </c>
      <c r="G59" s="5" t="s">
        <v>303</v>
      </c>
      <c r="H59" s="5" t="s">
        <v>309</v>
      </c>
      <c r="I59" s="5">
        <v>1</v>
      </c>
      <c r="J59" s="5" t="s">
        <v>307</v>
      </c>
      <c r="K59" s="5" t="s">
        <v>16</v>
      </c>
      <c r="L59" s="101" t="s">
        <v>308</v>
      </c>
      <c r="M59" s="105">
        <v>140000</v>
      </c>
      <c r="N59" s="5">
        <v>1</v>
      </c>
      <c r="O59" s="5" t="s">
        <v>262</v>
      </c>
      <c r="P59" s="5"/>
      <c r="Q59" s="104"/>
    </row>
    <row r="60" spans="2:17" ht="153" x14ac:dyDescent="0.25">
      <c r="B60" s="5" t="s">
        <v>964</v>
      </c>
      <c r="C60" s="5" t="s">
        <v>982</v>
      </c>
      <c r="D60" s="143">
        <v>3229101</v>
      </c>
      <c r="E60" s="5" t="s">
        <v>941</v>
      </c>
      <c r="F60" s="5" t="s">
        <v>247</v>
      </c>
      <c r="G60" s="5" t="s">
        <v>303</v>
      </c>
      <c r="H60" s="5" t="s">
        <v>310</v>
      </c>
      <c r="I60" s="5">
        <v>1</v>
      </c>
      <c r="J60" s="5" t="s">
        <v>307</v>
      </c>
      <c r="K60" s="5" t="s">
        <v>16</v>
      </c>
      <c r="L60" s="101" t="s">
        <v>308</v>
      </c>
      <c r="M60" s="105">
        <v>162000</v>
      </c>
      <c r="N60" s="5">
        <v>1</v>
      </c>
      <c r="O60" s="5" t="s">
        <v>262</v>
      </c>
      <c r="P60" s="5"/>
      <c r="Q60" s="104"/>
    </row>
    <row r="61" spans="2:17" ht="153" x14ac:dyDescent="0.25">
      <c r="B61" s="5" t="s">
        <v>964</v>
      </c>
      <c r="C61" s="5" t="s">
        <v>982</v>
      </c>
      <c r="D61" s="143">
        <v>3229101</v>
      </c>
      <c r="E61" s="5" t="s">
        <v>941</v>
      </c>
      <c r="F61" s="5" t="s">
        <v>247</v>
      </c>
      <c r="G61" s="5" t="s">
        <v>303</v>
      </c>
      <c r="H61" t="s">
        <v>311</v>
      </c>
      <c r="I61" s="5">
        <v>1</v>
      </c>
      <c r="J61" s="5" t="s">
        <v>307</v>
      </c>
      <c r="K61" s="5" t="s">
        <v>16</v>
      </c>
      <c r="L61" s="101" t="s">
        <v>308</v>
      </c>
      <c r="M61" s="105">
        <v>210000</v>
      </c>
      <c r="N61" s="5">
        <v>1</v>
      </c>
      <c r="O61" s="5" t="s">
        <v>262</v>
      </c>
      <c r="P61" s="5"/>
      <c r="Q61" s="104"/>
    </row>
    <row r="62" spans="2:17" ht="153" x14ac:dyDescent="0.25">
      <c r="B62" s="5" t="s">
        <v>964</v>
      </c>
      <c r="C62" s="5" t="s">
        <v>982</v>
      </c>
      <c r="D62" s="143">
        <v>3229101</v>
      </c>
      <c r="E62" s="5" t="s">
        <v>941</v>
      </c>
      <c r="F62" s="5" t="s">
        <v>247</v>
      </c>
      <c r="G62" s="5" t="s">
        <v>303</v>
      </c>
      <c r="H62" s="5" t="s">
        <v>312</v>
      </c>
      <c r="I62" s="5">
        <v>1</v>
      </c>
      <c r="J62" s="5" t="s">
        <v>307</v>
      </c>
      <c r="K62" s="5" t="s">
        <v>16</v>
      </c>
      <c r="L62" s="101" t="s">
        <v>308</v>
      </c>
      <c r="M62" s="105">
        <v>160000</v>
      </c>
      <c r="N62" s="5">
        <v>1</v>
      </c>
      <c r="O62" s="5" t="s">
        <v>262</v>
      </c>
      <c r="P62" s="5"/>
      <c r="Q62" s="104"/>
    </row>
    <row r="63" spans="2:17" ht="38.25" x14ac:dyDescent="0.25">
      <c r="B63" s="5" t="s">
        <v>964</v>
      </c>
      <c r="C63" s="5" t="s">
        <v>982</v>
      </c>
      <c r="D63" s="143">
        <v>3816003</v>
      </c>
      <c r="E63" s="5" t="s">
        <v>942</v>
      </c>
      <c r="F63" s="5" t="s">
        <v>379</v>
      </c>
      <c r="G63" s="5" t="s">
        <v>417</v>
      </c>
      <c r="H63" s="5" t="s">
        <v>430</v>
      </c>
      <c r="I63" s="5">
        <v>1</v>
      </c>
      <c r="J63" s="5"/>
      <c r="K63" s="5"/>
      <c r="L63" s="5" t="s">
        <v>425</v>
      </c>
      <c r="M63" s="105">
        <v>3500000</v>
      </c>
      <c r="N63" s="5">
        <v>1</v>
      </c>
      <c r="O63" s="5" t="s">
        <v>18</v>
      </c>
      <c r="P63" s="5"/>
      <c r="Q63" s="104"/>
    </row>
    <row r="64" spans="2:17" ht="409.5" x14ac:dyDescent="0.25">
      <c r="B64" s="5" t="s">
        <v>964</v>
      </c>
      <c r="C64" s="5" t="s">
        <v>982</v>
      </c>
      <c r="D64" s="143">
        <v>3812104</v>
      </c>
      <c r="E64" s="5" t="s">
        <v>604</v>
      </c>
      <c r="F64" s="5" t="s">
        <v>939</v>
      </c>
      <c r="G64" s="5" t="s">
        <v>614</v>
      </c>
      <c r="H64" s="5" t="s">
        <v>615</v>
      </c>
      <c r="I64" s="5" t="s">
        <v>616</v>
      </c>
      <c r="J64" s="5" t="s">
        <v>617</v>
      </c>
      <c r="K64" s="5" t="s">
        <v>16</v>
      </c>
      <c r="L64" s="5" t="s">
        <v>618</v>
      </c>
      <c r="M64" s="105">
        <v>230000000</v>
      </c>
      <c r="N64" s="5">
        <v>1</v>
      </c>
      <c r="O64" s="5" t="s">
        <v>18</v>
      </c>
      <c r="P64" s="5"/>
      <c r="Q64" s="104"/>
    </row>
    <row r="65" spans="2:17" ht="63.75" x14ac:dyDescent="0.25">
      <c r="B65" s="5" t="s">
        <v>964</v>
      </c>
      <c r="C65" s="5" t="s">
        <v>965</v>
      </c>
      <c r="D65" s="143">
        <v>45221</v>
      </c>
      <c r="E65" s="5" t="s">
        <v>941</v>
      </c>
      <c r="F65" s="5" t="s">
        <v>247</v>
      </c>
      <c r="G65" s="5" t="s">
        <v>319</v>
      </c>
      <c r="H65" s="5" t="s">
        <v>331</v>
      </c>
      <c r="I65" s="5">
        <v>5</v>
      </c>
      <c r="J65" s="5" t="s">
        <v>332</v>
      </c>
      <c r="K65" s="5" t="s">
        <v>16</v>
      </c>
      <c r="L65" s="5" t="s">
        <v>333</v>
      </c>
      <c r="M65" s="105">
        <v>75000000</v>
      </c>
      <c r="N65" s="5">
        <v>1</v>
      </c>
      <c r="O65" s="5" t="s">
        <v>292</v>
      </c>
      <c r="P65" s="5"/>
      <c r="Q65" s="104"/>
    </row>
    <row r="66" spans="2:17" ht="204" x14ac:dyDescent="0.25">
      <c r="B66" s="5" t="s">
        <v>971</v>
      </c>
      <c r="C66" s="5" t="s">
        <v>987</v>
      </c>
      <c r="D66" s="143">
        <v>6</v>
      </c>
      <c r="E66" s="5" t="s">
        <v>944</v>
      </c>
      <c r="F66" s="5" t="s">
        <v>8</v>
      </c>
      <c r="G66" s="5" t="s">
        <v>180</v>
      </c>
      <c r="H66" s="5" t="s">
        <v>181</v>
      </c>
      <c r="I66" s="5">
        <v>1</v>
      </c>
      <c r="J66" s="5" t="s">
        <v>182</v>
      </c>
      <c r="K66" s="5" t="s">
        <v>16</v>
      </c>
      <c r="L66" s="5" t="s">
        <v>183</v>
      </c>
      <c r="M66" s="105">
        <v>4000000</v>
      </c>
      <c r="N66" s="5">
        <v>1</v>
      </c>
      <c r="O66" s="5" t="s">
        <v>184</v>
      </c>
      <c r="P66" s="5"/>
      <c r="Q66" s="104"/>
    </row>
    <row r="67" spans="2:17" ht="102" x14ac:dyDescent="0.25">
      <c r="B67" s="5" t="s">
        <v>971</v>
      </c>
      <c r="C67" s="5" t="s">
        <v>987</v>
      </c>
      <c r="D67" s="143">
        <v>6</v>
      </c>
      <c r="E67" s="5" t="s">
        <v>944</v>
      </c>
      <c r="F67" s="5" t="s">
        <v>8</v>
      </c>
      <c r="G67" s="5" t="s">
        <v>180</v>
      </c>
      <c r="H67" s="5" t="s">
        <v>185</v>
      </c>
      <c r="I67" s="5">
        <v>1</v>
      </c>
      <c r="J67" s="5" t="s">
        <v>182</v>
      </c>
      <c r="K67" s="5" t="s">
        <v>177</v>
      </c>
      <c r="L67" s="5" t="s">
        <v>186</v>
      </c>
      <c r="M67" s="105">
        <v>4000000</v>
      </c>
      <c r="N67" s="5">
        <v>1</v>
      </c>
      <c r="O67" s="5" t="s">
        <v>184</v>
      </c>
      <c r="P67" s="5"/>
      <c r="Q67" s="5" t="s">
        <v>1002</v>
      </c>
    </row>
    <row r="68" spans="2:17" ht="102" x14ac:dyDescent="0.25">
      <c r="B68" s="5" t="s">
        <v>971</v>
      </c>
      <c r="C68" s="5" t="s">
        <v>987</v>
      </c>
      <c r="D68" s="143">
        <v>6</v>
      </c>
      <c r="E68" s="5" t="s">
        <v>944</v>
      </c>
      <c r="F68" s="5" t="s">
        <v>8</v>
      </c>
      <c r="G68" s="5" t="s">
        <v>180</v>
      </c>
      <c r="H68" s="5" t="s">
        <v>185</v>
      </c>
      <c r="I68" s="5">
        <v>1</v>
      </c>
      <c r="J68" s="5" t="s">
        <v>182</v>
      </c>
      <c r="K68" s="5" t="s">
        <v>187</v>
      </c>
      <c r="L68" s="5" t="s">
        <v>188</v>
      </c>
      <c r="M68" s="105">
        <v>500000</v>
      </c>
      <c r="N68" s="5">
        <v>1</v>
      </c>
      <c r="O68" s="5" t="s">
        <v>184</v>
      </c>
      <c r="P68" s="104" t="s">
        <v>1001</v>
      </c>
      <c r="Q68" s="5" t="s">
        <v>1002</v>
      </c>
    </row>
    <row r="69" spans="2:17" ht="140.25" x14ac:dyDescent="0.25">
      <c r="B69" s="5" t="s">
        <v>971</v>
      </c>
      <c r="C69" s="5" t="s">
        <v>987</v>
      </c>
      <c r="D69" s="143">
        <v>6</v>
      </c>
      <c r="E69" s="5" t="s">
        <v>944</v>
      </c>
      <c r="F69" s="5" t="s">
        <v>8</v>
      </c>
      <c r="G69" s="5" t="s">
        <v>180</v>
      </c>
      <c r="H69" s="5" t="s">
        <v>189</v>
      </c>
      <c r="I69" s="5">
        <v>1</v>
      </c>
      <c r="J69" s="5" t="s">
        <v>182</v>
      </c>
      <c r="K69" s="5" t="s">
        <v>190</v>
      </c>
      <c r="L69" s="5" t="s">
        <v>923</v>
      </c>
      <c r="M69" s="105">
        <v>1000000</v>
      </c>
      <c r="N69" s="5">
        <v>1</v>
      </c>
      <c r="O69" s="5" t="s">
        <v>184</v>
      </c>
      <c r="P69" s="104" t="s">
        <v>1001</v>
      </c>
      <c r="Q69" s="5" t="s">
        <v>1002</v>
      </c>
    </row>
    <row r="70" spans="2:17" ht="114.75" x14ac:dyDescent="0.25">
      <c r="B70" s="5" t="s">
        <v>971</v>
      </c>
      <c r="C70" s="5" t="s">
        <v>987</v>
      </c>
      <c r="D70" s="143">
        <v>6</v>
      </c>
      <c r="E70" s="5" t="s">
        <v>944</v>
      </c>
      <c r="F70" s="5" t="s">
        <v>8</v>
      </c>
      <c r="G70" s="5" t="s">
        <v>180</v>
      </c>
      <c r="H70" s="5" t="s">
        <v>189</v>
      </c>
      <c r="I70" s="5">
        <v>1</v>
      </c>
      <c r="J70" s="5" t="s">
        <v>182</v>
      </c>
      <c r="K70" s="5" t="s">
        <v>190</v>
      </c>
      <c r="L70" s="5" t="s">
        <v>191</v>
      </c>
      <c r="M70" s="105">
        <v>1000000</v>
      </c>
      <c r="N70" s="5">
        <v>1</v>
      </c>
      <c r="O70" s="5" t="s">
        <v>184</v>
      </c>
      <c r="P70" s="5"/>
      <c r="Q70" s="5" t="s">
        <v>1002</v>
      </c>
    </row>
    <row r="71" spans="2:17" ht="140.25" x14ac:dyDescent="0.25">
      <c r="B71" s="5" t="s">
        <v>971</v>
      </c>
      <c r="C71" s="5" t="s">
        <v>987</v>
      </c>
      <c r="D71" s="143">
        <v>6</v>
      </c>
      <c r="E71" s="5" t="s">
        <v>944</v>
      </c>
      <c r="F71" s="5" t="s">
        <v>8</v>
      </c>
      <c r="G71" s="5" t="s">
        <v>180</v>
      </c>
      <c r="H71" s="5" t="s">
        <v>189</v>
      </c>
      <c r="I71" s="5">
        <v>1</v>
      </c>
      <c r="J71" s="5" t="s">
        <v>182</v>
      </c>
      <c r="K71" s="5" t="s">
        <v>190</v>
      </c>
      <c r="L71" s="5" t="s">
        <v>192</v>
      </c>
      <c r="M71" s="105">
        <v>1500000</v>
      </c>
      <c r="N71" s="5">
        <v>1</v>
      </c>
      <c r="O71" s="5" t="s">
        <v>184</v>
      </c>
      <c r="P71" s="5"/>
      <c r="Q71" s="5" t="s">
        <v>1002</v>
      </c>
    </row>
    <row r="72" spans="2:17" ht="89.25" x14ac:dyDescent="0.25">
      <c r="B72" s="5" t="s">
        <v>971</v>
      </c>
      <c r="C72" s="5" t="s">
        <v>987</v>
      </c>
      <c r="D72" s="143">
        <v>6</v>
      </c>
      <c r="E72" s="5" t="s">
        <v>944</v>
      </c>
      <c r="F72" s="5" t="s">
        <v>8</v>
      </c>
      <c r="G72" s="5" t="s">
        <v>193</v>
      </c>
      <c r="H72" s="5" t="s">
        <v>194</v>
      </c>
      <c r="I72" s="5">
        <v>1</v>
      </c>
      <c r="J72" s="5" t="s">
        <v>195</v>
      </c>
      <c r="K72" s="5" t="s">
        <v>16</v>
      </c>
      <c r="L72" s="5" t="s">
        <v>924</v>
      </c>
      <c r="M72" s="105">
        <v>10000000</v>
      </c>
      <c r="N72" s="5">
        <v>1</v>
      </c>
      <c r="O72" s="5" t="s">
        <v>18</v>
      </c>
      <c r="P72" s="5"/>
      <c r="Q72" s="104"/>
    </row>
    <row r="73" spans="2:17" ht="89.25" x14ac:dyDescent="0.25">
      <c r="B73" s="5" t="s">
        <v>971</v>
      </c>
      <c r="C73" s="5" t="s">
        <v>987</v>
      </c>
      <c r="D73" s="143">
        <v>6</v>
      </c>
      <c r="E73" s="5" t="s">
        <v>944</v>
      </c>
      <c r="F73" s="5" t="s">
        <v>8</v>
      </c>
      <c r="G73" s="5" t="s">
        <v>193</v>
      </c>
      <c r="H73" s="5" t="s">
        <v>196</v>
      </c>
      <c r="I73" s="5">
        <v>1</v>
      </c>
      <c r="J73" s="5" t="s">
        <v>195</v>
      </c>
      <c r="K73" s="5" t="s">
        <v>16</v>
      </c>
      <c r="L73" s="5" t="s">
        <v>934</v>
      </c>
      <c r="M73" s="105">
        <v>10000000</v>
      </c>
      <c r="N73" s="5">
        <v>1</v>
      </c>
      <c r="O73" s="5" t="s">
        <v>18</v>
      </c>
      <c r="P73" s="5"/>
      <c r="Q73" s="104"/>
    </row>
    <row r="74" spans="2:17" ht="89.25" x14ac:dyDescent="0.25">
      <c r="B74" s="5" t="s">
        <v>971</v>
      </c>
      <c r="C74" s="5" t="s">
        <v>987</v>
      </c>
      <c r="D74" s="143">
        <v>6</v>
      </c>
      <c r="E74" s="5" t="s">
        <v>944</v>
      </c>
      <c r="F74" s="5" t="s">
        <v>8</v>
      </c>
      <c r="G74" s="5" t="s">
        <v>193</v>
      </c>
      <c r="H74" s="5" t="s">
        <v>199</v>
      </c>
      <c r="I74" s="5">
        <v>2</v>
      </c>
      <c r="J74" s="5"/>
      <c r="K74" s="5" t="s">
        <v>177</v>
      </c>
      <c r="L74" s="5" t="s">
        <v>200</v>
      </c>
      <c r="M74" s="105">
        <v>4000000</v>
      </c>
      <c r="N74" s="5">
        <v>2</v>
      </c>
      <c r="O74" s="5" t="s">
        <v>18</v>
      </c>
      <c r="P74" s="5"/>
      <c r="Q74" s="104"/>
    </row>
    <row r="75" spans="2:17" ht="51" x14ac:dyDescent="0.25">
      <c r="B75" s="5" t="s">
        <v>971</v>
      </c>
      <c r="C75" s="5" t="s">
        <v>592</v>
      </c>
      <c r="D75" s="143">
        <v>8715299</v>
      </c>
      <c r="E75" s="5" t="s">
        <v>944</v>
      </c>
      <c r="F75" s="5" t="s">
        <v>8</v>
      </c>
      <c r="G75" s="5" t="s">
        <v>174</v>
      </c>
      <c r="H75" s="5" t="s">
        <v>175</v>
      </c>
      <c r="I75" s="5">
        <v>2</v>
      </c>
      <c r="J75" s="5" t="s">
        <v>176</v>
      </c>
      <c r="K75" s="5" t="s">
        <v>177</v>
      </c>
      <c r="L75" s="5" t="s">
        <v>178</v>
      </c>
      <c r="M75" s="105">
        <v>5000000</v>
      </c>
      <c r="N75" s="5">
        <v>1</v>
      </c>
      <c r="O75" s="5" t="s">
        <v>179</v>
      </c>
      <c r="P75" s="5"/>
      <c r="Q75" s="104"/>
    </row>
    <row r="76" spans="2:17" ht="89.25" x14ac:dyDescent="0.25">
      <c r="B76" s="5" t="s">
        <v>971</v>
      </c>
      <c r="C76" s="5" t="s">
        <v>992</v>
      </c>
      <c r="D76" s="143">
        <v>9</v>
      </c>
      <c r="E76" s="5" t="s">
        <v>944</v>
      </c>
      <c r="F76" s="5" t="s">
        <v>8</v>
      </c>
      <c r="G76" s="5" t="s">
        <v>193</v>
      </c>
      <c r="H76" s="5" t="s">
        <v>197</v>
      </c>
      <c r="I76" s="5">
        <v>2</v>
      </c>
      <c r="J76" s="5"/>
      <c r="K76" s="5" t="s">
        <v>177</v>
      </c>
      <c r="L76" s="5" t="s">
        <v>198</v>
      </c>
      <c r="M76" s="105">
        <v>4000000</v>
      </c>
      <c r="N76" s="5">
        <v>2</v>
      </c>
      <c r="O76" s="5" t="s">
        <v>18</v>
      </c>
      <c r="P76" s="5"/>
      <c r="Q76" s="104"/>
    </row>
    <row r="77" spans="2:17" ht="76.5" x14ac:dyDescent="0.25">
      <c r="B77" s="5" t="s">
        <v>971</v>
      </c>
      <c r="C77" s="5" t="s">
        <v>992</v>
      </c>
      <c r="D77" s="143">
        <v>9</v>
      </c>
      <c r="E77" s="5" t="s">
        <v>944</v>
      </c>
      <c r="F77" s="5" t="s">
        <v>8</v>
      </c>
      <c r="G77" s="5" t="s">
        <v>207</v>
      </c>
      <c r="H77" s="5" t="s">
        <v>208</v>
      </c>
      <c r="I77" s="5">
        <v>1</v>
      </c>
      <c r="J77" s="5"/>
      <c r="K77" s="5" t="s">
        <v>16</v>
      </c>
      <c r="L77" s="5" t="s">
        <v>209</v>
      </c>
      <c r="M77" s="105">
        <v>25000000</v>
      </c>
      <c r="N77" s="5">
        <v>1</v>
      </c>
      <c r="O77" s="5" t="s">
        <v>18</v>
      </c>
      <c r="P77" s="5"/>
      <c r="Q77" s="104"/>
    </row>
    <row r="78" spans="2:17" ht="102" x14ac:dyDescent="0.25">
      <c r="B78" s="5" t="s">
        <v>971</v>
      </c>
      <c r="C78" s="5" t="s">
        <v>992</v>
      </c>
      <c r="D78" s="143">
        <v>9</v>
      </c>
      <c r="E78" s="5" t="s">
        <v>944</v>
      </c>
      <c r="F78" s="5" t="s">
        <v>8</v>
      </c>
      <c r="G78" s="101" t="s">
        <v>201</v>
      </c>
      <c r="H78" s="5" t="s">
        <v>205</v>
      </c>
      <c r="I78" s="5">
        <v>1</v>
      </c>
      <c r="J78" s="5"/>
      <c r="K78" s="5" t="s">
        <v>16</v>
      </c>
      <c r="L78" s="5" t="s">
        <v>206</v>
      </c>
      <c r="M78" s="105">
        <v>36000000</v>
      </c>
      <c r="N78" s="5">
        <v>1</v>
      </c>
      <c r="O78" s="5" t="s">
        <v>18</v>
      </c>
      <c r="P78" s="5"/>
      <c r="Q78" s="104"/>
    </row>
    <row r="79" spans="2:17" ht="178.5" x14ac:dyDescent="0.25">
      <c r="B79" s="5" t="s">
        <v>984</v>
      </c>
      <c r="C79" s="5" t="s">
        <v>985</v>
      </c>
      <c r="D79" s="143"/>
      <c r="E79" s="5" t="s">
        <v>944</v>
      </c>
      <c r="F79" s="5" t="s">
        <v>8</v>
      </c>
      <c r="G79" s="101" t="s">
        <v>201</v>
      </c>
      <c r="H79" s="5" t="s">
        <v>202</v>
      </c>
      <c r="I79" s="5">
        <v>1</v>
      </c>
      <c r="J79" s="5" t="s">
        <v>203</v>
      </c>
      <c r="K79" s="5" t="s">
        <v>16</v>
      </c>
      <c r="L79" s="5" t="s">
        <v>204</v>
      </c>
      <c r="M79" s="105">
        <v>6960000</v>
      </c>
      <c r="N79" s="5">
        <v>1</v>
      </c>
      <c r="O79" s="5" t="s">
        <v>18</v>
      </c>
      <c r="P79" s="5"/>
      <c r="Q79" s="104"/>
    </row>
    <row r="80" spans="2:17" ht="89.25" x14ac:dyDescent="0.25">
      <c r="B80" s="5" t="s">
        <v>964</v>
      </c>
      <c r="C80" s="5" t="s">
        <v>965</v>
      </c>
      <c r="D80" s="143">
        <v>45269</v>
      </c>
      <c r="E80" s="5" t="s">
        <v>670</v>
      </c>
      <c r="F80" s="5" t="s">
        <v>936</v>
      </c>
      <c r="G80" s="5" t="s">
        <v>220</v>
      </c>
      <c r="H80" s="5" t="s">
        <v>687</v>
      </c>
      <c r="I80" s="5">
        <v>1</v>
      </c>
      <c r="J80" s="5" t="s">
        <v>225</v>
      </c>
      <c r="K80" s="5" t="s">
        <v>222</v>
      </c>
      <c r="L80" s="5" t="s">
        <v>688</v>
      </c>
      <c r="M80" s="105">
        <v>6500000</v>
      </c>
      <c r="N80" s="5">
        <v>1</v>
      </c>
      <c r="O80" s="5" t="s">
        <v>18</v>
      </c>
      <c r="P80" s="5"/>
      <c r="Q80" s="104"/>
    </row>
    <row r="81" spans="2:17" ht="89.25" x14ac:dyDescent="0.25">
      <c r="B81" s="5" t="s">
        <v>964</v>
      </c>
      <c r="C81" s="5" t="s">
        <v>965</v>
      </c>
      <c r="D81" s="143">
        <v>45250</v>
      </c>
      <c r="E81" s="5" t="s">
        <v>670</v>
      </c>
      <c r="F81" s="5" t="s">
        <v>936</v>
      </c>
      <c r="G81" s="5" t="s">
        <v>220</v>
      </c>
      <c r="H81" s="5" t="s">
        <v>689</v>
      </c>
      <c r="I81" s="5">
        <v>1</v>
      </c>
      <c r="J81" s="5" t="s">
        <v>225</v>
      </c>
      <c r="K81" s="5" t="s">
        <v>222</v>
      </c>
      <c r="L81" s="5" t="s">
        <v>690</v>
      </c>
      <c r="M81" s="105">
        <v>8040000</v>
      </c>
      <c r="N81" s="5">
        <v>1</v>
      </c>
      <c r="O81" s="5" t="s">
        <v>18</v>
      </c>
      <c r="P81" s="5"/>
      <c r="Q81" s="104"/>
    </row>
    <row r="82" spans="2:17" ht="89.25" x14ac:dyDescent="0.25">
      <c r="B82" s="5" t="s">
        <v>964</v>
      </c>
      <c r="C82" s="5" t="s">
        <v>965</v>
      </c>
      <c r="D82" s="143">
        <v>45250</v>
      </c>
      <c r="E82" s="5" t="s">
        <v>670</v>
      </c>
      <c r="F82" s="5" t="s">
        <v>936</v>
      </c>
      <c r="G82" s="5" t="s">
        <v>220</v>
      </c>
      <c r="H82" s="5" t="s">
        <v>691</v>
      </c>
      <c r="I82" s="5">
        <v>3</v>
      </c>
      <c r="J82" s="5" t="s">
        <v>225</v>
      </c>
      <c r="K82" s="5" t="s">
        <v>222</v>
      </c>
      <c r="L82" s="5" t="s">
        <v>692</v>
      </c>
      <c r="M82" s="105">
        <v>25500000</v>
      </c>
      <c r="N82" s="5">
        <v>1</v>
      </c>
      <c r="O82" s="5" t="s">
        <v>18</v>
      </c>
      <c r="P82" s="5"/>
      <c r="Q82" s="104"/>
    </row>
    <row r="83" spans="2:17" ht="89.25" x14ac:dyDescent="0.25">
      <c r="B83" s="5" t="s">
        <v>964</v>
      </c>
      <c r="C83" s="5" t="s">
        <v>965</v>
      </c>
      <c r="D83" s="143">
        <v>4529001</v>
      </c>
      <c r="E83" s="5" t="s">
        <v>670</v>
      </c>
      <c r="F83" s="5" t="s">
        <v>936</v>
      </c>
      <c r="G83" s="5" t="s">
        <v>220</v>
      </c>
      <c r="H83" s="5" t="s">
        <v>693</v>
      </c>
      <c r="I83" s="5">
        <v>2</v>
      </c>
      <c r="J83" s="5" t="s">
        <v>225</v>
      </c>
      <c r="K83" s="5" t="s">
        <v>222</v>
      </c>
      <c r="L83" s="5" t="s">
        <v>694</v>
      </c>
      <c r="M83" s="105">
        <v>150000</v>
      </c>
      <c r="N83" s="5">
        <v>1</v>
      </c>
      <c r="O83" s="5" t="s">
        <v>18</v>
      </c>
      <c r="P83" s="5"/>
      <c r="Q83" s="104"/>
    </row>
    <row r="84" spans="2:17" ht="89.25" x14ac:dyDescent="0.25">
      <c r="B84" s="5" t="s">
        <v>964</v>
      </c>
      <c r="C84" s="5" t="s">
        <v>965</v>
      </c>
      <c r="D84" s="143">
        <v>45269</v>
      </c>
      <c r="E84" s="5" t="s">
        <v>670</v>
      </c>
      <c r="F84" s="5" t="s">
        <v>936</v>
      </c>
      <c r="G84" s="5" t="s">
        <v>220</v>
      </c>
      <c r="H84" s="5" t="s">
        <v>695</v>
      </c>
      <c r="I84" s="5">
        <v>1</v>
      </c>
      <c r="J84" s="5" t="s">
        <v>225</v>
      </c>
      <c r="K84" s="5" t="s">
        <v>222</v>
      </c>
      <c r="L84" s="5" t="s">
        <v>696</v>
      </c>
      <c r="M84" s="105">
        <v>2700000</v>
      </c>
      <c r="N84" s="5">
        <v>1</v>
      </c>
      <c r="O84" s="5" t="s">
        <v>18</v>
      </c>
      <c r="P84" s="5"/>
      <c r="Q84" s="104"/>
    </row>
    <row r="85" spans="2:17" ht="89.25" x14ac:dyDescent="0.25">
      <c r="B85" s="5" t="s">
        <v>971</v>
      </c>
      <c r="C85" s="5" t="s">
        <v>989</v>
      </c>
      <c r="D85" s="143">
        <v>5</v>
      </c>
      <c r="E85" s="5" t="s">
        <v>942</v>
      </c>
      <c r="F85" s="5" t="s">
        <v>379</v>
      </c>
      <c r="G85" s="5" t="s">
        <v>417</v>
      </c>
      <c r="H85" s="5" t="s">
        <v>462</v>
      </c>
      <c r="I85" s="5">
        <v>1</v>
      </c>
      <c r="J85" s="5"/>
      <c r="K85" s="5"/>
      <c r="L85" s="5" t="s">
        <v>463</v>
      </c>
      <c r="M85" s="105">
        <v>1200000</v>
      </c>
      <c r="N85" s="5">
        <v>1</v>
      </c>
      <c r="O85" s="5" t="s">
        <v>179</v>
      </c>
    </row>
    <row r="86" spans="2:17" ht="89.25" x14ac:dyDescent="0.25">
      <c r="B86" s="5" t="s">
        <v>971</v>
      </c>
      <c r="C86" s="5" t="s">
        <v>989</v>
      </c>
      <c r="D86" s="143">
        <v>5</v>
      </c>
      <c r="E86" s="5" t="s">
        <v>942</v>
      </c>
      <c r="F86" s="5" t="s">
        <v>379</v>
      </c>
      <c r="G86" s="5" t="s">
        <v>417</v>
      </c>
      <c r="H86" s="5" t="s">
        <v>469</v>
      </c>
      <c r="I86" s="5">
        <v>1</v>
      </c>
      <c r="J86" s="5"/>
      <c r="K86" s="5"/>
      <c r="L86" s="5" t="s">
        <v>463</v>
      </c>
      <c r="M86" s="105">
        <v>350000</v>
      </c>
      <c r="N86" s="5">
        <v>1</v>
      </c>
      <c r="O86" s="5" t="s">
        <v>179</v>
      </c>
    </row>
    <row r="87" spans="2:17" ht="140.25" x14ac:dyDescent="0.25">
      <c r="B87" s="5" t="s">
        <v>971</v>
      </c>
      <c r="C87" s="5" t="s">
        <v>987</v>
      </c>
      <c r="D87" s="143">
        <v>6</v>
      </c>
      <c r="E87" s="5" t="s">
        <v>941</v>
      </c>
      <c r="F87" s="5" t="s">
        <v>247</v>
      </c>
      <c r="G87" s="5" t="s">
        <v>227</v>
      </c>
      <c r="H87" s="5" t="s">
        <v>229</v>
      </c>
      <c r="I87" s="5">
        <v>1</v>
      </c>
      <c r="J87" s="5" t="s">
        <v>228</v>
      </c>
      <c r="K87" s="5" t="s">
        <v>16</v>
      </c>
      <c r="L87" s="5" t="s">
        <v>230</v>
      </c>
      <c r="M87" s="105">
        <v>1500000</v>
      </c>
      <c r="N87" s="5">
        <v>1</v>
      </c>
      <c r="O87" s="5" t="s">
        <v>18</v>
      </c>
      <c r="P87" s="5"/>
      <c r="Q87" s="5" t="s">
        <v>1002</v>
      </c>
    </row>
    <row r="88" spans="2:17" ht="140.25" x14ac:dyDescent="0.25">
      <c r="B88" s="5" t="s">
        <v>971</v>
      </c>
      <c r="C88" s="5" t="s">
        <v>987</v>
      </c>
      <c r="D88" s="143">
        <v>6</v>
      </c>
      <c r="E88" s="5" t="s">
        <v>941</v>
      </c>
      <c r="F88" s="5" t="s">
        <v>247</v>
      </c>
      <c r="G88" s="5" t="s">
        <v>227</v>
      </c>
      <c r="H88" s="6" t="s">
        <v>231</v>
      </c>
      <c r="I88" s="5">
        <v>1</v>
      </c>
      <c r="J88" s="5" t="s">
        <v>228</v>
      </c>
      <c r="K88" s="5" t="s">
        <v>16</v>
      </c>
      <c r="L88" s="5" t="s">
        <v>232</v>
      </c>
      <c r="M88" s="105">
        <v>2500000</v>
      </c>
      <c r="N88" s="5">
        <v>1</v>
      </c>
      <c r="O88" s="5" t="s">
        <v>18</v>
      </c>
      <c r="P88" s="5"/>
      <c r="Q88" s="5" t="s">
        <v>1002</v>
      </c>
    </row>
    <row r="89" spans="2:17" ht="140.25" x14ac:dyDescent="0.25">
      <c r="B89" s="5" t="s">
        <v>971</v>
      </c>
      <c r="C89" s="5" t="s">
        <v>987</v>
      </c>
      <c r="D89" s="143">
        <v>6</v>
      </c>
      <c r="E89" s="5" t="s">
        <v>941</v>
      </c>
      <c r="F89" s="5" t="s">
        <v>247</v>
      </c>
      <c r="G89" s="5" t="s">
        <v>227</v>
      </c>
      <c r="H89" s="5" t="s">
        <v>233</v>
      </c>
      <c r="I89" s="5">
        <v>1</v>
      </c>
      <c r="J89" s="5" t="s">
        <v>234</v>
      </c>
      <c r="K89" s="5" t="s">
        <v>16</v>
      </c>
      <c r="L89" s="5" t="s">
        <v>235</v>
      </c>
      <c r="M89" s="105">
        <v>700000</v>
      </c>
      <c r="N89" s="5">
        <v>1</v>
      </c>
      <c r="O89" s="5" t="s">
        <v>18</v>
      </c>
      <c r="P89" s="5"/>
      <c r="Q89" s="5" t="s">
        <v>1002</v>
      </c>
    </row>
    <row r="90" spans="2:17" ht="140.25" x14ac:dyDescent="0.25">
      <c r="B90" s="5" t="s">
        <v>971</v>
      </c>
      <c r="C90" s="5" t="s">
        <v>987</v>
      </c>
      <c r="D90" s="143">
        <v>6</v>
      </c>
      <c r="E90" s="5" t="s">
        <v>941</v>
      </c>
      <c r="F90" s="5" t="s">
        <v>247</v>
      </c>
      <c r="G90" s="5" t="s">
        <v>227</v>
      </c>
      <c r="H90" s="5" t="s">
        <v>236</v>
      </c>
      <c r="I90" s="5">
        <v>2</v>
      </c>
      <c r="J90" s="5" t="s">
        <v>237</v>
      </c>
      <c r="K90" s="5" t="s">
        <v>177</v>
      </c>
      <c r="L90" s="5" t="s">
        <v>238</v>
      </c>
      <c r="M90" s="105">
        <v>1500000</v>
      </c>
      <c r="N90" s="5">
        <v>2</v>
      </c>
      <c r="O90" s="5" t="s">
        <v>18</v>
      </c>
      <c r="P90" s="5"/>
      <c r="Q90" s="5" t="s">
        <v>1002</v>
      </c>
    </row>
    <row r="91" spans="2:17" ht="191.25" x14ac:dyDescent="0.25">
      <c r="B91" s="5" t="s">
        <v>971</v>
      </c>
      <c r="C91" s="5" t="s">
        <v>987</v>
      </c>
      <c r="D91" s="143">
        <v>6</v>
      </c>
      <c r="E91" s="5" t="s">
        <v>941</v>
      </c>
      <c r="F91" s="5" t="s">
        <v>247</v>
      </c>
      <c r="G91" s="5" t="s">
        <v>227</v>
      </c>
      <c r="H91" s="5" t="s">
        <v>239</v>
      </c>
      <c r="I91" s="5">
        <v>1</v>
      </c>
      <c r="J91" s="5" t="s">
        <v>228</v>
      </c>
      <c r="K91" s="5" t="s">
        <v>16</v>
      </c>
      <c r="L91" s="5" t="s">
        <v>240</v>
      </c>
      <c r="M91" s="105">
        <v>2000000</v>
      </c>
      <c r="N91" s="5">
        <v>1</v>
      </c>
      <c r="O91" s="5" t="s">
        <v>179</v>
      </c>
      <c r="P91" s="5"/>
      <c r="Q91" s="5" t="s">
        <v>1002</v>
      </c>
    </row>
    <row r="92" spans="2:17" ht="165.75" x14ac:dyDescent="0.25">
      <c r="B92" s="5" t="s">
        <v>971</v>
      </c>
      <c r="C92" s="5" t="s">
        <v>987</v>
      </c>
      <c r="D92" s="143">
        <v>6</v>
      </c>
      <c r="E92" s="5" t="s">
        <v>941</v>
      </c>
      <c r="F92" s="5" t="s">
        <v>247</v>
      </c>
      <c r="G92" s="5" t="s">
        <v>227</v>
      </c>
      <c r="H92" s="5" t="s">
        <v>241</v>
      </c>
      <c r="I92" s="5">
        <v>2</v>
      </c>
      <c r="J92" s="5" t="s">
        <v>234</v>
      </c>
      <c r="K92" s="5" t="s">
        <v>177</v>
      </c>
      <c r="L92" s="5" t="s">
        <v>242</v>
      </c>
      <c r="M92" s="105">
        <v>1000000</v>
      </c>
      <c r="N92" s="5">
        <v>2</v>
      </c>
      <c r="O92" s="5" t="s">
        <v>18</v>
      </c>
      <c r="P92" s="5"/>
      <c r="Q92" s="5" t="s">
        <v>1002</v>
      </c>
    </row>
    <row r="93" spans="2:17" ht="102" x14ac:dyDescent="0.25">
      <c r="B93" s="5" t="s">
        <v>971</v>
      </c>
      <c r="C93" s="5" t="s">
        <v>987</v>
      </c>
      <c r="D93" s="143">
        <v>6</v>
      </c>
      <c r="E93" s="5" t="s">
        <v>941</v>
      </c>
      <c r="F93" s="5" t="s">
        <v>247</v>
      </c>
      <c r="G93" s="5" t="s">
        <v>227</v>
      </c>
      <c r="H93" s="5" t="s">
        <v>243</v>
      </c>
      <c r="I93" s="5">
        <v>1</v>
      </c>
      <c r="J93" s="5" t="s">
        <v>228</v>
      </c>
      <c r="K93" s="5" t="s">
        <v>16</v>
      </c>
      <c r="L93" s="5" t="s">
        <v>244</v>
      </c>
      <c r="M93" s="105">
        <v>2000000</v>
      </c>
      <c r="N93" s="5">
        <v>1</v>
      </c>
      <c r="O93" s="5" t="s">
        <v>179</v>
      </c>
      <c r="P93" s="5"/>
      <c r="Q93" s="5" t="s">
        <v>1002</v>
      </c>
    </row>
    <row r="94" spans="2:17" ht="369.75" x14ac:dyDescent="0.25">
      <c r="B94" s="5" t="s">
        <v>971</v>
      </c>
      <c r="C94" s="5" t="s">
        <v>987</v>
      </c>
      <c r="D94" s="143">
        <v>6</v>
      </c>
      <c r="E94" s="5" t="s">
        <v>941</v>
      </c>
      <c r="F94" s="5" t="s">
        <v>247</v>
      </c>
      <c r="G94" s="5" t="s">
        <v>227</v>
      </c>
      <c r="H94" s="5" t="s">
        <v>245</v>
      </c>
      <c r="I94" s="5">
        <v>1</v>
      </c>
      <c r="J94" s="5" t="s">
        <v>228</v>
      </c>
      <c r="K94" s="5" t="s">
        <v>16</v>
      </c>
      <c r="L94" s="5" t="s">
        <v>246</v>
      </c>
      <c r="M94" s="105">
        <v>3000000</v>
      </c>
      <c r="N94" s="5">
        <v>1</v>
      </c>
      <c r="O94" s="5" t="s">
        <v>18</v>
      </c>
      <c r="P94" s="5"/>
      <c r="Q94" s="5" t="s">
        <v>1002</v>
      </c>
    </row>
    <row r="95" spans="2:17" ht="140.25" x14ac:dyDescent="0.25">
      <c r="B95" s="5" t="s">
        <v>971</v>
      </c>
      <c r="C95" s="5" t="s">
        <v>987</v>
      </c>
      <c r="D95" s="143">
        <v>6</v>
      </c>
      <c r="E95" s="5" t="s">
        <v>941</v>
      </c>
      <c r="F95" s="5" t="s">
        <v>247</v>
      </c>
      <c r="G95" s="5" t="s">
        <v>201</v>
      </c>
      <c r="H95" s="5" t="s">
        <v>248</v>
      </c>
      <c r="I95" s="5">
        <v>2</v>
      </c>
      <c r="J95" s="5" t="s">
        <v>182</v>
      </c>
      <c r="K95" s="5" t="s">
        <v>177</v>
      </c>
      <c r="L95" s="5" t="s">
        <v>249</v>
      </c>
      <c r="M95" s="105">
        <v>3500000</v>
      </c>
      <c r="N95" s="5">
        <v>1</v>
      </c>
      <c r="O95" s="5" t="s">
        <v>18</v>
      </c>
      <c r="P95" s="5"/>
      <c r="Q95" s="5" t="s">
        <v>1002</v>
      </c>
    </row>
    <row r="96" spans="2:17" ht="102" x14ac:dyDescent="0.25">
      <c r="B96" s="5" t="s">
        <v>971</v>
      </c>
      <c r="C96" s="5" t="s">
        <v>987</v>
      </c>
      <c r="D96" s="143">
        <v>6</v>
      </c>
      <c r="E96" s="5" t="s">
        <v>941</v>
      </c>
      <c r="F96" s="5" t="s">
        <v>247</v>
      </c>
      <c r="G96" s="5" t="s">
        <v>201</v>
      </c>
      <c r="H96" s="5" t="s">
        <v>250</v>
      </c>
      <c r="I96" s="5">
        <v>2</v>
      </c>
      <c r="J96" s="5" t="s">
        <v>182</v>
      </c>
      <c r="K96" s="5" t="s">
        <v>177</v>
      </c>
      <c r="L96" s="5" t="s">
        <v>251</v>
      </c>
      <c r="M96" s="105">
        <v>800000</v>
      </c>
      <c r="N96" s="5">
        <v>1</v>
      </c>
      <c r="O96" s="5" t="s">
        <v>18</v>
      </c>
      <c r="P96" s="5"/>
      <c r="Q96" s="5" t="s">
        <v>1002</v>
      </c>
    </row>
    <row r="97" spans="2:17" ht="102" x14ac:dyDescent="0.25">
      <c r="B97" s="5" t="s">
        <v>971</v>
      </c>
      <c r="C97" s="5" t="s">
        <v>987</v>
      </c>
      <c r="D97" s="143">
        <v>6</v>
      </c>
      <c r="E97" s="5" t="s">
        <v>941</v>
      </c>
      <c r="F97" s="5" t="s">
        <v>247</v>
      </c>
      <c r="G97" s="5" t="s">
        <v>201</v>
      </c>
      <c r="H97" s="5" t="s">
        <v>252</v>
      </c>
      <c r="I97" s="5">
        <v>1</v>
      </c>
      <c r="J97" s="5" t="s">
        <v>182</v>
      </c>
      <c r="K97" s="5" t="s">
        <v>177</v>
      </c>
      <c r="L97" s="5" t="s">
        <v>253</v>
      </c>
      <c r="M97" s="105">
        <v>3500000</v>
      </c>
      <c r="N97" s="5">
        <v>1</v>
      </c>
      <c r="O97" s="5" t="s">
        <v>18</v>
      </c>
      <c r="P97" s="5"/>
      <c r="Q97" s="5" t="s">
        <v>1002</v>
      </c>
    </row>
    <row r="98" spans="2:17" ht="153" x14ac:dyDescent="0.25">
      <c r="B98" s="5" t="s">
        <v>971</v>
      </c>
      <c r="C98" s="5" t="s">
        <v>987</v>
      </c>
      <c r="D98" s="143">
        <v>6</v>
      </c>
      <c r="E98" s="5" t="s">
        <v>941</v>
      </c>
      <c r="F98" s="5" t="s">
        <v>247</v>
      </c>
      <c r="G98" s="5" t="s">
        <v>201</v>
      </c>
      <c r="H98" s="5" t="s">
        <v>254</v>
      </c>
      <c r="I98" s="5">
        <v>1</v>
      </c>
      <c r="J98" s="5" t="s">
        <v>182</v>
      </c>
      <c r="K98" s="5" t="s">
        <v>16</v>
      </c>
      <c r="L98" s="5" t="s">
        <v>255</v>
      </c>
      <c r="M98" s="105">
        <v>8000000</v>
      </c>
      <c r="N98" s="5">
        <v>1</v>
      </c>
      <c r="O98" s="5" t="s">
        <v>18</v>
      </c>
      <c r="P98" s="5"/>
      <c r="Q98" s="5" t="s">
        <v>1002</v>
      </c>
    </row>
    <row r="99" spans="2:17" ht="140.25" x14ac:dyDescent="0.25">
      <c r="B99" s="5" t="s">
        <v>971</v>
      </c>
      <c r="C99" s="5" t="s">
        <v>987</v>
      </c>
      <c r="D99" s="143">
        <v>6</v>
      </c>
      <c r="E99" s="5" t="s">
        <v>941</v>
      </c>
      <c r="F99" s="5" t="s">
        <v>247</v>
      </c>
      <c r="G99" s="5" t="s">
        <v>201</v>
      </c>
      <c r="H99" s="5" t="s">
        <v>256</v>
      </c>
      <c r="I99" s="5">
        <v>1</v>
      </c>
      <c r="J99" s="5" t="s">
        <v>182</v>
      </c>
      <c r="K99" s="5" t="s">
        <v>16</v>
      </c>
      <c r="L99" s="5" t="s">
        <v>257</v>
      </c>
      <c r="M99" s="105">
        <v>1000000</v>
      </c>
      <c r="N99" s="5">
        <v>1</v>
      </c>
      <c r="O99" s="5" t="s">
        <v>18</v>
      </c>
      <c r="P99" s="5"/>
      <c r="Q99" s="5" t="s">
        <v>1002</v>
      </c>
    </row>
    <row r="100" spans="2:17" ht="191.25" x14ac:dyDescent="0.25">
      <c r="B100" s="5" t="s">
        <v>971</v>
      </c>
      <c r="C100" s="5" t="s">
        <v>987</v>
      </c>
      <c r="D100" s="143">
        <v>6</v>
      </c>
      <c r="E100" s="5" t="s">
        <v>941</v>
      </c>
      <c r="F100" s="5" t="s">
        <v>247</v>
      </c>
      <c r="G100" s="5" t="s">
        <v>201</v>
      </c>
      <c r="H100" s="5" t="s">
        <v>258</v>
      </c>
      <c r="I100" s="5">
        <v>1</v>
      </c>
      <c r="J100" s="5" t="s">
        <v>182</v>
      </c>
      <c r="K100" s="5" t="s">
        <v>16</v>
      </c>
      <c r="L100" s="5" t="s">
        <v>259</v>
      </c>
      <c r="M100" s="105">
        <v>7000000</v>
      </c>
      <c r="N100" s="5">
        <v>1</v>
      </c>
      <c r="O100" s="5" t="s">
        <v>18</v>
      </c>
      <c r="P100" s="5"/>
      <c r="Q100" s="5" t="s">
        <v>1002</v>
      </c>
    </row>
    <row r="101" spans="2:17" ht="191.25" x14ac:dyDescent="0.25">
      <c r="B101" s="5" t="s">
        <v>971</v>
      </c>
      <c r="C101" s="5" t="s">
        <v>987</v>
      </c>
      <c r="D101" s="143">
        <v>6</v>
      </c>
      <c r="E101" s="5" t="s">
        <v>941</v>
      </c>
      <c r="F101" s="5" t="s">
        <v>247</v>
      </c>
      <c r="G101" s="5" t="s">
        <v>201</v>
      </c>
      <c r="H101" s="5" t="s">
        <v>260</v>
      </c>
      <c r="I101" s="5">
        <v>1</v>
      </c>
      <c r="J101" s="5" t="s">
        <v>182</v>
      </c>
      <c r="K101" s="5" t="s">
        <v>16</v>
      </c>
      <c r="L101" s="5" t="s">
        <v>261</v>
      </c>
      <c r="M101" s="105">
        <v>8000000</v>
      </c>
      <c r="N101" s="5">
        <v>1</v>
      </c>
      <c r="O101" s="5" t="s">
        <v>262</v>
      </c>
      <c r="P101" s="5"/>
      <c r="Q101" s="5" t="s">
        <v>1002</v>
      </c>
    </row>
    <row r="102" spans="2:17" ht="216.75" x14ac:dyDescent="0.25">
      <c r="B102" s="5" t="s">
        <v>971</v>
      </c>
      <c r="C102" s="5" t="s">
        <v>987</v>
      </c>
      <c r="D102" s="143">
        <v>6</v>
      </c>
      <c r="E102" s="5" t="s">
        <v>941</v>
      </c>
      <c r="F102" s="5" t="s">
        <v>247</v>
      </c>
      <c r="G102" s="5" t="s">
        <v>201</v>
      </c>
      <c r="H102" s="5" t="s">
        <v>263</v>
      </c>
      <c r="I102" s="5">
        <v>1</v>
      </c>
      <c r="J102" s="5" t="s">
        <v>182</v>
      </c>
      <c r="K102" s="5" t="s">
        <v>16</v>
      </c>
      <c r="L102" s="5" t="s">
        <v>264</v>
      </c>
      <c r="M102" s="105">
        <v>8000000</v>
      </c>
      <c r="N102" s="5">
        <v>1</v>
      </c>
      <c r="O102" s="5" t="s">
        <v>18</v>
      </c>
      <c r="P102" s="5"/>
      <c r="Q102" s="5" t="s">
        <v>1002</v>
      </c>
    </row>
    <row r="103" spans="2:17" ht="102" x14ac:dyDescent="0.25">
      <c r="B103" s="5" t="s">
        <v>971</v>
      </c>
      <c r="C103" s="5" t="s">
        <v>987</v>
      </c>
      <c r="D103" s="143">
        <v>6</v>
      </c>
      <c r="E103" s="5" t="s">
        <v>941</v>
      </c>
      <c r="F103" s="5" t="s">
        <v>247</v>
      </c>
      <c r="G103" s="5" t="s">
        <v>201</v>
      </c>
      <c r="H103" s="5" t="s">
        <v>265</v>
      </c>
      <c r="I103" s="5">
        <v>1</v>
      </c>
      <c r="J103" s="5" t="s">
        <v>182</v>
      </c>
      <c r="K103" s="5" t="s">
        <v>16</v>
      </c>
      <c r="L103" s="5" t="s">
        <v>266</v>
      </c>
      <c r="M103" s="105">
        <v>8000000</v>
      </c>
      <c r="N103" s="5">
        <v>1</v>
      </c>
      <c r="O103" s="5" t="s">
        <v>262</v>
      </c>
      <c r="P103" s="5"/>
      <c r="Q103" s="5" t="s">
        <v>1002</v>
      </c>
    </row>
    <row r="104" spans="2:17" ht="114.75" x14ac:dyDescent="0.25">
      <c r="B104" s="5" t="s">
        <v>971</v>
      </c>
      <c r="C104" s="5" t="s">
        <v>987</v>
      </c>
      <c r="D104" s="143">
        <v>6</v>
      </c>
      <c r="E104" s="5" t="s">
        <v>941</v>
      </c>
      <c r="F104" s="5" t="s">
        <v>247</v>
      </c>
      <c r="G104" s="5" t="s">
        <v>201</v>
      </c>
      <c r="H104" s="5" t="s">
        <v>267</v>
      </c>
      <c r="I104" s="5">
        <v>1</v>
      </c>
      <c r="J104" s="5" t="s">
        <v>182</v>
      </c>
      <c r="K104" s="5" t="s">
        <v>16</v>
      </c>
      <c r="L104" s="5" t="s">
        <v>268</v>
      </c>
      <c r="M104" s="105">
        <v>6000000</v>
      </c>
      <c r="N104" s="5">
        <v>1</v>
      </c>
      <c r="O104" s="5" t="s">
        <v>18</v>
      </c>
      <c r="P104" s="5"/>
      <c r="Q104" s="5" t="s">
        <v>1002</v>
      </c>
    </row>
    <row r="105" spans="2:17" ht="102" x14ac:dyDescent="0.25">
      <c r="B105" s="5" t="s">
        <v>971</v>
      </c>
      <c r="C105" s="5" t="s">
        <v>987</v>
      </c>
      <c r="D105" s="143">
        <v>6</v>
      </c>
      <c r="E105" s="5" t="s">
        <v>941</v>
      </c>
      <c r="F105" s="5" t="s">
        <v>247</v>
      </c>
      <c r="G105" s="5" t="s">
        <v>201</v>
      </c>
      <c r="H105" s="5" t="s">
        <v>269</v>
      </c>
      <c r="I105" s="5">
        <v>1</v>
      </c>
      <c r="J105" s="5" t="s">
        <v>182</v>
      </c>
      <c r="K105" s="5" t="s">
        <v>16</v>
      </c>
      <c r="L105" s="5" t="s">
        <v>270</v>
      </c>
      <c r="M105" s="105">
        <v>2000000</v>
      </c>
      <c r="N105" s="5">
        <v>1</v>
      </c>
      <c r="O105" s="5" t="s">
        <v>18</v>
      </c>
      <c r="P105" s="5"/>
      <c r="Q105" s="5" t="s">
        <v>1002</v>
      </c>
    </row>
    <row r="106" spans="2:17" ht="140.25" x14ac:dyDescent="0.25">
      <c r="B106" s="5" t="s">
        <v>971</v>
      </c>
      <c r="C106" s="5" t="s">
        <v>987</v>
      </c>
      <c r="D106" s="143">
        <v>6</v>
      </c>
      <c r="E106" s="5" t="s">
        <v>941</v>
      </c>
      <c r="F106" s="5" t="s">
        <v>247</v>
      </c>
      <c r="G106" s="5" t="s">
        <v>201</v>
      </c>
      <c r="H106" s="5" t="s">
        <v>271</v>
      </c>
      <c r="I106" s="5">
        <v>1</v>
      </c>
      <c r="J106" s="5" t="s">
        <v>182</v>
      </c>
      <c r="K106" s="5" t="s">
        <v>16</v>
      </c>
      <c r="L106" s="5" t="s">
        <v>272</v>
      </c>
      <c r="M106" s="105">
        <v>7000000</v>
      </c>
      <c r="N106" s="5">
        <v>1</v>
      </c>
      <c r="O106" s="5" t="s">
        <v>179</v>
      </c>
      <c r="P106" s="5"/>
      <c r="Q106" s="5" t="s">
        <v>1002</v>
      </c>
    </row>
    <row r="107" spans="2:17" ht="102" x14ac:dyDescent="0.25">
      <c r="B107" s="5" t="s">
        <v>971</v>
      </c>
      <c r="C107" s="5" t="s">
        <v>987</v>
      </c>
      <c r="D107" s="143">
        <v>6</v>
      </c>
      <c r="E107" s="5" t="s">
        <v>941</v>
      </c>
      <c r="F107" s="5" t="s">
        <v>247</v>
      </c>
      <c r="G107" s="5" t="s">
        <v>201</v>
      </c>
      <c r="H107" s="5" t="s">
        <v>273</v>
      </c>
      <c r="I107" s="5">
        <v>1</v>
      </c>
      <c r="J107" s="5" t="s">
        <v>182</v>
      </c>
      <c r="K107" s="5" t="s">
        <v>16</v>
      </c>
      <c r="L107" s="5" t="s">
        <v>274</v>
      </c>
      <c r="M107" s="105">
        <v>4000000</v>
      </c>
      <c r="N107" s="5">
        <v>1</v>
      </c>
      <c r="O107" s="5" t="s">
        <v>18</v>
      </c>
      <c r="P107" s="5"/>
      <c r="Q107" s="5" t="s">
        <v>1002</v>
      </c>
    </row>
    <row r="108" spans="2:17" ht="102" x14ac:dyDescent="0.25">
      <c r="B108" s="5" t="s">
        <v>971</v>
      </c>
      <c r="C108" s="5" t="s">
        <v>987</v>
      </c>
      <c r="D108" s="143">
        <v>6</v>
      </c>
      <c r="E108" s="5" t="s">
        <v>941</v>
      </c>
      <c r="F108" s="5" t="s">
        <v>247</v>
      </c>
      <c r="G108" s="5" t="s">
        <v>201</v>
      </c>
      <c r="H108" s="5" t="s">
        <v>275</v>
      </c>
      <c r="I108" s="5">
        <v>1</v>
      </c>
      <c r="J108" s="5" t="s">
        <v>182</v>
      </c>
      <c r="K108" s="5" t="s">
        <v>16</v>
      </c>
      <c r="L108" s="5" t="s">
        <v>276</v>
      </c>
      <c r="M108" s="105">
        <v>2000000</v>
      </c>
      <c r="N108" s="5">
        <v>1</v>
      </c>
      <c r="O108" s="5" t="s">
        <v>179</v>
      </c>
      <c r="P108" s="5"/>
      <c r="Q108" s="5" t="s">
        <v>1002</v>
      </c>
    </row>
    <row r="109" spans="2:17" ht="102" x14ac:dyDescent="0.25">
      <c r="B109" s="5" t="s">
        <v>971</v>
      </c>
      <c r="C109" s="5" t="s">
        <v>987</v>
      </c>
      <c r="D109" s="143">
        <v>6</v>
      </c>
      <c r="E109" s="5" t="s">
        <v>941</v>
      </c>
      <c r="F109" s="5" t="s">
        <v>247</v>
      </c>
      <c r="G109" s="5" t="s">
        <v>201</v>
      </c>
      <c r="H109" s="5" t="s">
        <v>277</v>
      </c>
      <c r="I109" s="5">
        <v>2</v>
      </c>
      <c r="J109" s="5" t="s">
        <v>182</v>
      </c>
      <c r="K109" s="5" t="s">
        <v>278</v>
      </c>
      <c r="L109" s="5" t="s">
        <v>279</v>
      </c>
      <c r="M109" s="105">
        <v>400000</v>
      </c>
      <c r="N109" s="5">
        <v>2</v>
      </c>
      <c r="O109" s="5" t="s">
        <v>179</v>
      </c>
      <c r="P109" s="5"/>
      <c r="Q109" s="5" t="s">
        <v>1002</v>
      </c>
    </row>
    <row r="110" spans="2:17" ht="216.75" x14ac:dyDescent="0.25">
      <c r="B110" s="5" t="s">
        <v>971</v>
      </c>
      <c r="C110" s="5" t="s">
        <v>987</v>
      </c>
      <c r="D110" s="143">
        <v>6</v>
      </c>
      <c r="E110" s="5" t="s">
        <v>941</v>
      </c>
      <c r="F110" s="5" t="s">
        <v>247</v>
      </c>
      <c r="G110" s="5" t="s">
        <v>201</v>
      </c>
      <c r="H110" s="5" t="s">
        <v>280</v>
      </c>
      <c r="I110" s="5">
        <v>1</v>
      </c>
      <c r="J110" s="5" t="s">
        <v>182</v>
      </c>
      <c r="K110" s="5" t="s">
        <v>16</v>
      </c>
      <c r="L110" s="5" t="s">
        <v>281</v>
      </c>
      <c r="M110" s="105">
        <v>10000000</v>
      </c>
      <c r="N110" s="5">
        <v>1</v>
      </c>
      <c r="O110" s="5" t="s">
        <v>18</v>
      </c>
      <c r="P110" s="5"/>
      <c r="Q110" s="5" t="s">
        <v>1002</v>
      </c>
    </row>
    <row r="111" spans="2:17" ht="102" x14ac:dyDescent="0.25">
      <c r="B111" s="5" t="s">
        <v>971</v>
      </c>
      <c r="C111" s="5" t="s">
        <v>987</v>
      </c>
      <c r="D111" s="143">
        <v>6</v>
      </c>
      <c r="E111" s="5" t="s">
        <v>941</v>
      </c>
      <c r="F111" s="5" t="s">
        <v>247</v>
      </c>
      <c r="G111" s="5" t="s">
        <v>201</v>
      </c>
      <c r="H111" s="5" t="s">
        <v>282</v>
      </c>
      <c r="I111" s="5">
        <v>2</v>
      </c>
      <c r="J111" s="5" t="s">
        <v>182</v>
      </c>
      <c r="K111" s="5" t="s">
        <v>177</v>
      </c>
      <c r="L111" s="5" t="s">
        <v>283</v>
      </c>
      <c r="M111" s="105">
        <v>8000000</v>
      </c>
      <c r="N111" s="5">
        <v>1</v>
      </c>
      <c r="O111" s="5" t="s">
        <v>18</v>
      </c>
      <c r="P111" s="5"/>
      <c r="Q111" s="5" t="s">
        <v>1002</v>
      </c>
    </row>
    <row r="112" spans="2:17" ht="178.5" x14ac:dyDescent="0.25">
      <c r="B112" s="5" t="s">
        <v>971</v>
      </c>
      <c r="C112" s="5" t="s">
        <v>987</v>
      </c>
      <c r="D112" s="143">
        <v>6</v>
      </c>
      <c r="E112" s="5" t="s">
        <v>941</v>
      </c>
      <c r="F112" s="5" t="s">
        <v>247</v>
      </c>
      <c r="G112" s="5" t="s">
        <v>201</v>
      </c>
      <c r="H112" s="5" t="s">
        <v>284</v>
      </c>
      <c r="I112" s="5">
        <v>1</v>
      </c>
      <c r="J112" s="5" t="s">
        <v>182</v>
      </c>
      <c r="K112" s="5" t="s">
        <v>16</v>
      </c>
      <c r="L112" s="5" t="s">
        <v>285</v>
      </c>
      <c r="M112" s="105">
        <v>4000000</v>
      </c>
      <c r="N112" s="5">
        <v>1</v>
      </c>
      <c r="O112" s="5" t="s">
        <v>18</v>
      </c>
      <c r="P112" s="5"/>
      <c r="Q112" s="5" t="s">
        <v>1002</v>
      </c>
    </row>
    <row r="113" spans="2:17" ht="127.5" x14ac:dyDescent="0.25">
      <c r="B113" s="5" t="s">
        <v>971</v>
      </c>
      <c r="C113" s="5" t="s">
        <v>987</v>
      </c>
      <c r="D113" s="144">
        <v>63391</v>
      </c>
      <c r="E113" s="144" t="s">
        <v>504</v>
      </c>
      <c r="F113" s="144" t="s">
        <v>930</v>
      </c>
      <c r="G113" s="144" t="s">
        <v>505</v>
      </c>
      <c r="H113" s="144" t="s">
        <v>510</v>
      </c>
      <c r="I113" s="147"/>
      <c r="J113" s="5" t="s">
        <v>511</v>
      </c>
      <c r="K113" s="5" t="s">
        <v>508</v>
      </c>
      <c r="L113" s="144" t="s">
        <v>512</v>
      </c>
      <c r="M113" s="145">
        <v>2000000</v>
      </c>
      <c r="N113" s="5">
        <v>2</v>
      </c>
      <c r="O113" s="5" t="s">
        <v>179</v>
      </c>
      <c r="P113" s="5"/>
      <c r="Q113" s="104"/>
    </row>
    <row r="114" spans="2:17" ht="114.75" x14ac:dyDescent="0.25">
      <c r="B114" s="5" t="s">
        <v>971</v>
      </c>
      <c r="C114" s="5" t="s">
        <v>592</v>
      </c>
      <c r="D114" s="143">
        <v>8</v>
      </c>
      <c r="E114" s="5" t="s">
        <v>670</v>
      </c>
      <c r="F114" s="5" t="s">
        <v>936</v>
      </c>
      <c r="G114" s="5" t="s">
        <v>220</v>
      </c>
      <c r="H114" s="5" t="s">
        <v>676</v>
      </c>
      <c r="I114" s="5">
        <v>1</v>
      </c>
      <c r="J114" s="5" t="s">
        <v>672</v>
      </c>
      <c r="K114" s="5" t="s">
        <v>222</v>
      </c>
      <c r="L114" s="5" t="s">
        <v>677</v>
      </c>
      <c r="M114" s="105">
        <v>27000000</v>
      </c>
      <c r="N114" s="5">
        <v>1</v>
      </c>
      <c r="O114" s="5" t="s">
        <v>18</v>
      </c>
      <c r="P114" s="5"/>
      <c r="Q114" s="104" t="s">
        <v>991</v>
      </c>
    </row>
    <row r="115" spans="2:17" ht="102" x14ac:dyDescent="0.25">
      <c r="B115" s="5" t="s">
        <v>971</v>
      </c>
      <c r="C115" s="5" t="s">
        <v>1008</v>
      </c>
      <c r="D115" s="143"/>
      <c r="E115" s="5" t="s">
        <v>504</v>
      </c>
      <c r="F115" s="5" t="s">
        <v>930</v>
      </c>
      <c r="G115" s="5" t="s">
        <v>513</v>
      </c>
      <c r="H115" s="5" t="s">
        <v>514</v>
      </c>
      <c r="I115" s="5">
        <v>3</v>
      </c>
      <c r="J115" s="1"/>
      <c r="K115" s="5" t="s">
        <v>508</v>
      </c>
      <c r="L115" s="5" t="s">
        <v>515</v>
      </c>
      <c r="M115" s="105">
        <v>2000000</v>
      </c>
      <c r="N115" s="5">
        <v>3</v>
      </c>
      <c r="O115" s="5" t="s">
        <v>179</v>
      </c>
      <c r="P115" s="5" t="s">
        <v>1006</v>
      </c>
      <c r="Q115" s="104"/>
    </row>
    <row r="116" spans="2:17" ht="409.5" x14ac:dyDescent="0.25">
      <c r="B116" s="5" t="s">
        <v>984</v>
      </c>
      <c r="C116" s="5" t="s">
        <v>985</v>
      </c>
      <c r="D116" s="143"/>
      <c r="E116" s="5" t="s">
        <v>941</v>
      </c>
      <c r="F116" s="5" t="s">
        <v>247</v>
      </c>
      <c r="G116" s="101" t="s">
        <v>334</v>
      </c>
      <c r="H116" s="5"/>
      <c r="I116" s="5">
        <v>10</v>
      </c>
      <c r="J116" s="5" t="s">
        <v>335</v>
      </c>
      <c r="K116" s="5" t="s">
        <v>336</v>
      </c>
      <c r="L116" s="101" t="s">
        <v>972</v>
      </c>
      <c r="M116" s="105">
        <v>10000000</v>
      </c>
      <c r="N116" s="5">
        <v>12</v>
      </c>
      <c r="O116" s="5" t="s">
        <v>337</v>
      </c>
      <c r="P116" s="5"/>
      <c r="Q116" s="104"/>
    </row>
    <row r="117" spans="2:17" ht="409.5" x14ac:dyDescent="0.25">
      <c r="B117" s="5" t="s">
        <v>984</v>
      </c>
      <c r="C117" s="5" t="s">
        <v>985</v>
      </c>
      <c r="D117" s="143"/>
      <c r="E117" s="5" t="s">
        <v>941</v>
      </c>
      <c r="F117" s="5" t="s">
        <v>247</v>
      </c>
      <c r="G117" s="101" t="s">
        <v>334</v>
      </c>
      <c r="H117" s="5"/>
      <c r="I117" s="5">
        <v>1</v>
      </c>
      <c r="J117" s="5" t="s">
        <v>335</v>
      </c>
      <c r="K117" s="5" t="s">
        <v>336</v>
      </c>
      <c r="L117" s="101" t="s">
        <v>972</v>
      </c>
      <c r="M117" s="105">
        <v>2160000</v>
      </c>
      <c r="N117" s="5">
        <v>12</v>
      </c>
      <c r="O117" s="5" t="s">
        <v>337</v>
      </c>
      <c r="P117" s="5"/>
      <c r="Q117" s="104"/>
    </row>
    <row r="118" spans="2:17" ht="140.25" x14ac:dyDescent="0.25">
      <c r="B118" s="5" t="s">
        <v>984</v>
      </c>
      <c r="C118" s="5" t="s">
        <v>985</v>
      </c>
      <c r="D118" s="146"/>
      <c r="E118" s="5" t="s">
        <v>941</v>
      </c>
      <c r="F118" s="5" t="s">
        <v>247</v>
      </c>
      <c r="G118" s="5" t="s">
        <v>201</v>
      </c>
      <c r="H118" s="5" t="s">
        <v>289</v>
      </c>
      <c r="I118" s="5">
        <v>1</v>
      </c>
      <c r="J118" s="5" t="s">
        <v>290</v>
      </c>
      <c r="K118" s="5" t="s">
        <v>16</v>
      </c>
      <c r="L118" s="5" t="s">
        <v>291</v>
      </c>
      <c r="M118" s="105">
        <v>10000000</v>
      </c>
      <c r="N118" s="5">
        <v>1</v>
      </c>
      <c r="O118" s="5" t="s">
        <v>292</v>
      </c>
      <c r="P118" s="5"/>
      <c r="Q118" s="104" t="s">
        <v>1301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PAA</vt:lpstr>
      <vt:lpstr>Resumen PAA</vt:lpstr>
      <vt:lpstr>Ppto Gastos</vt:lpstr>
      <vt:lpstr>Ppto Ingresos</vt:lpstr>
      <vt:lpstr>Catedra</vt:lpstr>
      <vt:lpstr>Contratistas</vt:lpstr>
      <vt:lpstr>Necesidades para estudiar</vt:lpstr>
      <vt:lpstr>Necesidades para proyectos</vt:lpstr>
      <vt:lpstr>Necesidades para Eliminar</vt:lpstr>
      <vt:lpstr>Papeleria</vt:lpstr>
      <vt:lpstr>Aseo</vt:lpstr>
      <vt:lpstr>CPC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Marianita</dc:creator>
  <cp:lastModifiedBy>PRESUPUESTO</cp:lastModifiedBy>
  <cp:lastPrinted>2024-09-25T14:29:08Z</cp:lastPrinted>
  <dcterms:created xsi:type="dcterms:W3CDTF">2023-12-10T14:17:26Z</dcterms:created>
  <dcterms:modified xsi:type="dcterms:W3CDTF">2024-10-22T14:44:28Z</dcterms:modified>
</cp:coreProperties>
</file>