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11. Admón. Riesgos" sheetId="1" r:id="rId1"/>
    <sheet name="11.1 Valoracion " sheetId="2" r:id="rId2"/>
    <sheet name="11.2 Tratamiento" sheetId="3" r:id="rId3"/>
    <sheet name="11.3 Resumen" sheetId="4" r:id="rId4"/>
    <sheet name="11.4 Mapa Inherente" sheetId="5" r:id="rId5"/>
    <sheet name="11.5 Mapa Residual" sheetId="6" r:id="rId6"/>
    <sheet name="MAPA DE RIESGOS" sheetId="7" state="hidden" r:id="rId7"/>
    <sheet name="Formulacion de controles" sheetId="8" state="hidden" r:id="rId8"/>
  </sheets>
  <definedNames>
    <definedName name="_xlnm.Print_Area" localSheetId="1">'11.1 Valoracion '!$B$1:$R$64</definedName>
    <definedName name="_xlnm.Print_Area" localSheetId="2">'11.2 Tratamiento'!$B$1:$F$35</definedName>
    <definedName name="_xlnm.Print_Area" localSheetId="7">'Formulacion de controles'!$A$1:$L$20</definedName>
    <definedName name="BuiltIn_AutoFilter___3">#REF!</definedName>
    <definedName name="_xlnm.Print_Titles" localSheetId="1">'11.1 Valoracion '!$B:$C,'11.1 Valoracion '!$2:$4</definedName>
    <definedName name="_xlnm.Print_Titles" localSheetId="2">'11.2 Tratamiento'!$B:$C,'11.2 Tratamiento'!$2:$5</definedName>
    <definedName name="_xlnm.Print_Titles" localSheetId="7">'Formulacion de controles'!$A:$B,'Formulacion de controles'!$2:$4</definedName>
    <definedName name="VALOR" localSheetId="2">'11. Admón. Riesgos'!#REF!</definedName>
    <definedName name="VALOR">'11. Admón. Riesgos'!#REF!</definedName>
  </definedNames>
  <calcPr fullCalcOnLoad="1"/>
</workbook>
</file>

<file path=xl/comments1.xml><?xml version="1.0" encoding="utf-8"?>
<comments xmlns="http://schemas.openxmlformats.org/spreadsheetml/2006/main">
  <authors>
    <author>IUCMC</author>
  </authors>
  <commentList>
    <comment ref="E7" authorId="0">
      <text>
        <r>
          <rPr>
            <b/>
            <sz val="9"/>
            <rFont val="Tahoma"/>
            <family val="2"/>
          </rPr>
          <t>IUCMC:</t>
        </r>
        <r>
          <rPr>
            <sz val="9"/>
            <rFont val="Tahoma"/>
            <family val="2"/>
          </rPr>
          <t xml:space="preserve">
corrpción</t>
        </r>
      </text>
    </comment>
  </commentList>
</comments>
</file>

<file path=xl/comments3.xml><?xml version="1.0" encoding="utf-8"?>
<comments xmlns="http://schemas.openxmlformats.org/spreadsheetml/2006/main">
  <authors>
    <author>PortatilAmbiental</author>
  </authors>
  <commentList>
    <comment ref="G18" authorId="0">
      <text>
        <r>
          <rPr>
            <b/>
            <sz val="9"/>
            <rFont val="Tahoma"/>
            <family val="2"/>
          </rPr>
          <t>PortatilAmbiental:</t>
        </r>
        <r>
          <rPr>
            <sz val="9"/>
            <rFont val="Tahoma"/>
            <family val="2"/>
          </rPr>
          <t xml:space="preserve">
1. Convenio con la Universidad del Cauca para la realización del inventario ambiental en sede norte.
2. Proyectos de infraestructura con componente ambiental.
3. Desarrollo de proyecto: Sendero ecológico
4. Desarrollo de proyecto: Aprovechamiento del agua (ojito de agua)</t>
        </r>
      </text>
    </comment>
  </commentList>
</comments>
</file>

<file path=xl/sharedStrings.xml><?xml version="1.0" encoding="utf-8"?>
<sst xmlns="http://schemas.openxmlformats.org/spreadsheetml/2006/main" count="266" uniqueCount="166">
  <si>
    <t>ELABORADO POR:</t>
  </si>
  <si>
    <t>REVISADO POR:</t>
  </si>
  <si>
    <t>APROBADO POR:</t>
  </si>
  <si>
    <t>FECHA</t>
  </si>
  <si>
    <t>ZONA DE RIESGO ACEPTABLE</t>
  </si>
  <si>
    <t>ZONA DE RIESGO MODERADO</t>
  </si>
  <si>
    <t>ZONA DE RIESGO IMPORTANTE</t>
  </si>
  <si>
    <t>ZONA DE RIESGO INACEPTABLE</t>
  </si>
  <si>
    <t>Asumir el riesgo</t>
  </si>
  <si>
    <t>Evitar el riesgo</t>
  </si>
  <si>
    <t>Reducir el riesgo, Compartir o Transferir</t>
  </si>
  <si>
    <t>Asumir el riesgo, Reducir el riesgo</t>
  </si>
  <si>
    <t>Reducir el riesgo, Evitar el riesgo , Compartir o Transferir</t>
  </si>
  <si>
    <t>TIPO</t>
  </si>
  <si>
    <t>CALIFICACION DE
LA PROTECCION EXISTENTE</t>
  </si>
  <si>
    <t>Manual</t>
  </si>
  <si>
    <t>Automático</t>
  </si>
  <si>
    <t>Preventivo</t>
  </si>
  <si>
    <t>Detectivo</t>
  </si>
  <si>
    <t>Correctivo</t>
  </si>
  <si>
    <t>Asumir</t>
  </si>
  <si>
    <t>Mitigar</t>
  </si>
  <si>
    <t>Transferir</t>
  </si>
  <si>
    <t>Distribuir</t>
  </si>
  <si>
    <t>Eliminar</t>
  </si>
  <si>
    <t>alta</t>
  </si>
  <si>
    <t>baja</t>
  </si>
  <si>
    <t>media</t>
  </si>
  <si>
    <t>RIESGO</t>
  </si>
  <si>
    <t>Si</t>
  </si>
  <si>
    <t>No</t>
  </si>
  <si>
    <t>No se utiliza</t>
  </si>
  <si>
    <t>Aveces se utiliza</t>
  </si>
  <si>
    <t>Se utiliza regularmente</t>
  </si>
  <si>
    <t>MAPA DE RIESGOS</t>
  </si>
  <si>
    <t xml:space="preserve">PROCESO </t>
  </si>
  <si>
    <t>IMPACTO</t>
  </si>
  <si>
    <t>PROBABILIDAD</t>
  </si>
  <si>
    <t>GRADO DE EXPOSICIÓN</t>
  </si>
  <si>
    <t>CONTROLES EXISTENTES</t>
  </si>
  <si>
    <t>VALORACIÓN DE RIESGOS</t>
  </si>
  <si>
    <t>OPCIONES DE MANEJO</t>
  </si>
  <si>
    <t>ACCIONES</t>
  </si>
  <si>
    <t>RESPONSABLES</t>
  </si>
  <si>
    <t>CRONOGRAMAS</t>
  </si>
  <si>
    <t>INDICADORES</t>
  </si>
  <si>
    <t>(4)  RIESGO</t>
  </si>
  <si>
    <t>Operativo</t>
  </si>
  <si>
    <t>Financiero</t>
  </si>
  <si>
    <t>Cumplimiento</t>
  </si>
  <si>
    <t>EFICACIA</t>
  </si>
  <si>
    <t>EFICIENCIA</t>
  </si>
  <si>
    <t>EFECTIVIDAD</t>
  </si>
  <si>
    <t>Control efectivo, no documentado</t>
  </si>
  <si>
    <t>Control  no efectivo</t>
  </si>
  <si>
    <t>Control efectivo
 y documentado</t>
  </si>
  <si>
    <t>BENEFICIO</t>
  </si>
  <si>
    <t>COSTO</t>
  </si>
  <si>
    <t>VALORACION DE EFICIENCIA</t>
  </si>
  <si>
    <t>ALTO</t>
  </si>
  <si>
    <t>MEDIO</t>
  </si>
  <si>
    <t>BAJO</t>
  </si>
  <si>
    <t>BENFICIO</t>
  </si>
  <si>
    <t>MEDIA</t>
  </si>
  <si>
    <t>ALTA</t>
  </si>
  <si>
    <t>BAJA</t>
  </si>
  <si>
    <t>VALORACION</t>
  </si>
  <si>
    <t>MUY BAJA</t>
  </si>
  <si>
    <t>MUY ALTA</t>
  </si>
  <si>
    <t>Zona de riesgo Inaceptable</t>
  </si>
  <si>
    <t>Zona de riesgo importante</t>
  </si>
  <si>
    <t>Zona de riesgo moderado</t>
  </si>
  <si>
    <t>Zona de riesgo tolerable</t>
  </si>
  <si>
    <t>Zona de riesgo aceptable</t>
  </si>
  <si>
    <t>Reducir el riesgo</t>
  </si>
  <si>
    <t>Compartir el riesgo</t>
  </si>
  <si>
    <t>Transferir el riesgo</t>
  </si>
  <si>
    <t>SE IMPLEMENTA?</t>
  </si>
  <si>
    <t>ACTIVIDAD</t>
  </si>
  <si>
    <t>FORMULACION DE CONTROLES</t>
  </si>
  <si>
    <t>(2) RIESGO</t>
  </si>
  <si>
    <t>(13) OPCION DE TRATAMIENTO</t>
  </si>
  <si>
    <t>(14) ACCION DE 
TRATAMIENTO</t>
  </si>
  <si>
    <t>(1)MACRO PROCESO</t>
  </si>
  <si>
    <t>CONTROL</t>
  </si>
  <si>
    <t>VALORACION  Y PLAN DE TRATAMIENTO DEL RIESGO</t>
  </si>
  <si>
    <t>SI</t>
  </si>
  <si>
    <t>NO</t>
  </si>
  <si>
    <t>Anualmente</t>
  </si>
  <si>
    <t>Diariamente</t>
  </si>
  <si>
    <t>Semanalmente</t>
  </si>
  <si>
    <t>Quincenalmente</t>
  </si>
  <si>
    <t>Mensualmente</t>
  </si>
  <si>
    <t>Continuo</t>
  </si>
  <si>
    <t>A solicitud</t>
  </si>
  <si>
    <t>VALOR</t>
  </si>
  <si>
    <t>GRADO DE
EXPOSICION INHERENTE</t>
  </si>
  <si>
    <t>OPCION DE TRATAMIENTO</t>
  </si>
  <si>
    <t>·</t>
  </si>
  <si>
    <t>*</t>
  </si>
  <si>
    <t>Semestralmente</t>
  </si>
  <si>
    <t>Estratégico</t>
  </si>
  <si>
    <t>Tecnología</t>
  </si>
  <si>
    <t>Reducir el riesgo, Evitar el riesgo, Compartir o Transferir</t>
  </si>
  <si>
    <t>Evitar el riesgo, Reducir el riesgo, Compartir o Transferir</t>
  </si>
  <si>
    <t>Se mantiene en la
Zona de Riesgo</t>
  </si>
  <si>
    <t>Cambia la evaluación antes de controles</t>
  </si>
  <si>
    <t>(1) PROCESO</t>
  </si>
  <si>
    <t>(2) OBJETIVO</t>
  </si>
  <si>
    <t>(3) COD</t>
  </si>
  <si>
    <t>COD RIESGO</t>
  </si>
  <si>
    <t>RIESGO INHERENTE</t>
  </si>
  <si>
    <t>RIESGO RESIDUAL</t>
  </si>
  <si>
    <t>GRADO DE EXPOSICION</t>
  </si>
  <si>
    <t>MAPA DE RIESGO INHERENTE</t>
  </si>
  <si>
    <t>MODERADO</t>
  </si>
  <si>
    <t>LEVE</t>
  </si>
  <si>
    <t>MAPA DE RIESGO RESIDUAL</t>
  </si>
  <si>
    <t>GRADO DE
EXPOSICION RESIDUAL</t>
  </si>
  <si>
    <t>FUERTE</t>
  </si>
  <si>
    <t>(5) CLASIFICACIÓN</t>
  </si>
  <si>
    <t>(6) GENERADOR</t>
  </si>
  <si>
    <t>(7) CAUSAS</t>
  </si>
  <si>
    <t>(8) EFECTOS</t>
  </si>
  <si>
    <t xml:space="preserve"> (9) VALOR</t>
  </si>
  <si>
    <t xml:space="preserve"> (10) PROBABILIDAD</t>
  </si>
  <si>
    <t>(11) VALOR</t>
  </si>
  <si>
    <t xml:space="preserve"> (12) IMPACTO</t>
  </si>
  <si>
    <t>(13) GRADO DE EXPOSICIÓN</t>
  </si>
  <si>
    <t>(4) Existen controles?</t>
  </si>
  <si>
    <t>(6) TIPO DE CONTROL</t>
  </si>
  <si>
    <t>(7) El control esta documentado?</t>
  </si>
  <si>
    <t>(5) CONTROLES EXISTENTES</t>
  </si>
  <si>
    <t>(3) GRADO DE EXPOSICION</t>
  </si>
  <si>
    <t>(8) El control se esta aplicando?</t>
  </si>
  <si>
    <t>(9) El control es efectivo para minimizar el riesgo?</t>
  </si>
  <si>
    <t>(10) Frecuencia del Control</t>
  </si>
  <si>
    <t>CALIFICACION DE LA PROTECCION EXISTENTE</t>
  </si>
  <si>
    <t>(11) VALORACIÓN CON CONTROLES</t>
  </si>
  <si>
    <t>(12) VALORACION</t>
  </si>
  <si>
    <t>(15) RESPONSABLE</t>
  </si>
  <si>
    <t>(16) FECHA DE IMPLEMENTACION</t>
  </si>
  <si>
    <t>Código</t>
  </si>
  <si>
    <t>Versión</t>
  </si>
  <si>
    <t>Emisión</t>
  </si>
  <si>
    <t>Página</t>
  </si>
  <si>
    <t>1 de 6</t>
  </si>
  <si>
    <t>MAPA DE RIESGOS
MATRIZ DE IDENTIFICACIÓN, EVALUACIÓN Y CALIFICACIÓN DE RIESGOS</t>
  </si>
  <si>
    <t>100.01.01.01.D.16</t>
  </si>
  <si>
    <t>Proceso: Planeación Estratégica
Subproceso: Direccionamiento estratégico</t>
  </si>
  <si>
    <t>Divulgación de la información Institucional</t>
  </si>
  <si>
    <t>Pertinencia de los canales de comunicación (riesgo de corrupción)</t>
  </si>
  <si>
    <t>Personas
Errores en los procedimientos
Falla en la tecnología</t>
  </si>
  <si>
    <t xml:space="preserve">Sanciones
Información desactualizada
</t>
  </si>
  <si>
    <t xml:space="preserve">1. Falta de conocimiento del proceso de comunicaciones, de sus actividades operativas y del equipo contratista por parte de los procesos de la institución.
2. No remisión de información para divulgacion al proceso de comunicaciones oportunamente.
3. No verificación de la información publicada en página web por parte de los responsables de reportar la información </t>
  </si>
  <si>
    <t>si</t>
  </si>
  <si>
    <t>Formato de seguimiento de actividades de comunicaciones</t>
  </si>
  <si>
    <t>Gestion de información directamente con los lideres de proceso</t>
  </si>
  <si>
    <t xml:space="preserve">Calendario de eventos </t>
  </si>
  <si>
    <t>1Socialización de los cambios y nuevas dinámicas planteadas desde área de comunicaciones
2. Verificacion aleatoria en puestos de trabajo sobre las necesidades de divulgacion de información. 
3. Recepción, seguimiento y cumplimiento de solicitudes a través del correo institucional de comunicaciones por parte de los procesos
4. solicitud a lideres de proceso relacionado con información publicada en sus enlaces dentro de la pagina web institucional</t>
  </si>
  <si>
    <t>Desconocimento de la gestión de la Institución. Perdida de visibilidad</t>
  </si>
  <si>
    <t>no</t>
  </si>
  <si>
    <t>1. No se cuenta con identificacion de requerimientos de informacion de los grupos de valor
2. Falta evaluación de la efectividad de los canales de comunicación internos y externos (riesgos solo trabajamos correo)</t>
  </si>
  <si>
    <t>1. Diseñar  e implementarestrategia de comunicación a través de los medios institucionales   para el reconocimiento de los intereses informativos de la comunidad académica.
2. Seguimiento y evaluación de la efectividad de los canales de comunicación institucionales</t>
  </si>
  <si>
    <t>Contratista Comunicaciones</t>
  </si>
  <si>
    <t>Diciembre 2018</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</si>
</sst>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2]\ * #,##0.00_ ;_ [$€-2]\ * \-#,##0.00_ ;_ [$€-2]\ * &quot;-&quot;??_ "/>
    <numFmt numFmtId="193" formatCode="d/mm/yyyy;@"/>
    <numFmt numFmtId="194" formatCode="[$-240A]dddd\,\ dd&quot; de &quot;mmmm&quot; de &quot;yyyy"/>
    <numFmt numFmtId="195" formatCode="[$-240A]d&quot; de &quot;mmmm&quot; de &quot;yyyy;@"/>
  </numFmts>
  <fonts count="60">
    <font>
      <sz val="10"/>
      <name val="Century Gothic"/>
      <family val="0"/>
    </font>
    <font>
      <sz val="11"/>
      <color indexed="8"/>
      <name val="Calibri"/>
      <family val="2"/>
    </font>
    <font>
      <sz val="10"/>
      <name val="Arial"/>
      <family val="2"/>
    </font>
    <font>
      <b/>
      <sz val="10"/>
      <name val="Arial"/>
      <family val="2"/>
    </font>
    <font>
      <sz val="8"/>
      <name val="Century Gothic"/>
      <family val="2"/>
    </font>
    <font>
      <b/>
      <sz val="8"/>
      <name val="Arial"/>
      <family val="2"/>
    </font>
    <font>
      <sz val="8"/>
      <name val="Arial"/>
      <family val="2"/>
    </font>
    <font>
      <u val="single"/>
      <sz val="10"/>
      <color indexed="12"/>
      <name val="Arial"/>
      <family val="2"/>
    </font>
    <font>
      <b/>
      <sz val="10"/>
      <name val="Century Gothic"/>
      <family val="2"/>
    </font>
    <font>
      <b/>
      <sz val="8"/>
      <color indexed="9"/>
      <name val="Arial"/>
      <family val="2"/>
    </font>
    <font>
      <b/>
      <sz val="10"/>
      <color indexed="9"/>
      <name val="Arial"/>
      <family val="2"/>
    </font>
    <font>
      <sz val="10"/>
      <color indexed="9"/>
      <name val="Arial"/>
      <family val="2"/>
    </font>
    <font>
      <b/>
      <sz val="14"/>
      <name val="Arial"/>
      <family val="2"/>
    </font>
    <font>
      <b/>
      <sz val="12"/>
      <name val="Arial"/>
      <family val="2"/>
    </font>
    <font>
      <b/>
      <sz val="9"/>
      <name val="Arial"/>
      <family val="2"/>
    </font>
    <font>
      <sz val="10"/>
      <name val="Futura Bk"/>
      <family val="2"/>
    </font>
    <font>
      <sz val="10"/>
      <color indexed="63"/>
      <name val="Futura Bk"/>
      <family val="2"/>
    </font>
    <font>
      <b/>
      <sz val="15"/>
      <name val="Futura Bk"/>
      <family val="2"/>
    </font>
    <font>
      <sz val="15"/>
      <name val="Futura Bk"/>
      <family val="2"/>
    </font>
    <font>
      <b/>
      <sz val="10"/>
      <name val="Futura Bk"/>
      <family val="2"/>
    </font>
    <font>
      <b/>
      <sz val="10"/>
      <color indexed="9"/>
      <name val="Futura Bk"/>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Futura Bk"/>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Futura Bk"/>
      <family val="2"/>
    </font>
    <font>
      <b/>
      <sz val="8"/>
      <name val="Century Gothic"/>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31"/>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66FF33"/>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medium"/>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n"/>
      <bottom/>
    </border>
    <border>
      <left style="thin"/>
      <right style="thin"/>
      <top style="thin"/>
      <bottom/>
    </border>
    <border>
      <left style="thin"/>
      <right style="thick"/>
      <top style="thin"/>
      <bottom/>
    </border>
    <border>
      <left style="thin"/>
      <right/>
      <top style="medium"/>
      <bottom/>
    </border>
    <border>
      <left/>
      <right/>
      <top style="medium"/>
      <bottom/>
    </border>
    <border>
      <left/>
      <right style="thin"/>
      <top style="medium"/>
      <bottom/>
    </border>
    <border>
      <left/>
      <right style="medium"/>
      <top style="medium"/>
      <bottom/>
    </border>
    <border>
      <left style="thin"/>
      <right/>
      <top/>
      <bottom/>
    </border>
    <border>
      <left/>
      <right style="thin"/>
      <top/>
      <bottom/>
    </border>
    <border>
      <left/>
      <right style="medium"/>
      <top/>
      <bottom/>
    </border>
    <border>
      <left style="thin"/>
      <right/>
      <top/>
      <bottom style="thin"/>
    </border>
    <border>
      <left/>
      <right/>
      <top/>
      <bottom style="thin"/>
    </border>
    <border>
      <left/>
      <right style="thin"/>
      <top/>
      <bottom style="thin"/>
    </border>
    <border>
      <left/>
      <right style="medium"/>
      <top/>
      <bottom style="thin"/>
    </border>
    <border>
      <left style="thin"/>
      <right/>
      <top style="thin"/>
      <bottom/>
    </border>
    <border>
      <left/>
      <right/>
      <top style="thin"/>
      <bottom/>
    </border>
    <border>
      <left/>
      <right style="medium"/>
      <top style="thin"/>
      <bottom/>
    </border>
    <border>
      <left/>
      <right style="thin"/>
      <top style="thin"/>
      <bottom/>
    </border>
    <border>
      <left style="thin"/>
      <right/>
      <top/>
      <bottom style="medium"/>
    </border>
    <border>
      <left/>
      <right/>
      <top/>
      <bottom style="medium"/>
    </border>
    <border>
      <left/>
      <right style="thin"/>
      <top/>
      <bottom style="medium"/>
    </border>
    <border>
      <left style="medium"/>
      <right/>
      <top style="thin"/>
      <bottom/>
    </border>
    <border>
      <left style="medium"/>
      <right/>
      <top/>
      <bottom/>
    </border>
    <border>
      <left style="medium"/>
      <right/>
      <top/>
      <bottom style="thin"/>
    </border>
    <border>
      <left style="medium"/>
      <right/>
      <top style="medium"/>
      <bottom/>
    </border>
    <border>
      <left/>
      <right style="medium"/>
      <top/>
      <bottom style="medium"/>
    </border>
    <border>
      <left style="medium"/>
      <right/>
      <top/>
      <bottom style="medium"/>
    </border>
    <border>
      <left style="thin"/>
      <right/>
      <top style="thin"/>
      <bottom style="thin"/>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ck"/>
      <right/>
      <top/>
      <bottom style="thin"/>
    </border>
    <border>
      <left/>
      <right style="thick"/>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192" fontId="2" fillId="0" borderId="0" applyFont="0" applyFill="0" applyBorder="0" applyAlignment="0" applyProtection="0"/>
    <xf numFmtId="0" fontId="7"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282">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53" applyFill="1">
      <alignment/>
      <protection/>
    </xf>
    <xf numFmtId="0" fontId="2" fillId="0" borderId="0" xfId="53">
      <alignment/>
      <protection/>
    </xf>
    <xf numFmtId="0" fontId="2" fillId="0" borderId="0" xfId="53" applyAlignment="1">
      <alignment/>
      <protection/>
    </xf>
    <xf numFmtId="0" fontId="2" fillId="0" borderId="10" xfId="53" applyBorder="1" applyAlignment="1">
      <alignment horizontal="center" vertical="center"/>
      <protection/>
    </xf>
    <xf numFmtId="0" fontId="2" fillId="0" borderId="0" xfId="53" applyFont="1" applyAlignment="1">
      <alignment horizontal="center"/>
      <protection/>
    </xf>
    <xf numFmtId="0" fontId="2" fillId="0" borderId="0" xfId="53" applyFill="1" applyBorder="1">
      <alignment/>
      <protection/>
    </xf>
    <xf numFmtId="0" fontId="2" fillId="0" borderId="0" xfId="53" applyBorder="1">
      <alignment/>
      <protection/>
    </xf>
    <xf numFmtId="0" fontId="2" fillId="0" borderId="0" xfId="53" applyFont="1">
      <alignment/>
      <protection/>
    </xf>
    <xf numFmtId="49" fontId="6" fillId="0" borderId="10" xfId="55" applyNumberFormat="1" applyFont="1" applyBorder="1" applyAlignment="1">
      <alignment vertical="center" wrapText="1"/>
      <protection/>
    </xf>
    <xf numFmtId="49" fontId="6" fillId="0" borderId="10" xfId="55" applyNumberFormat="1" applyFont="1" applyFill="1" applyBorder="1" applyAlignment="1">
      <alignment horizontal="center" vertical="center" wrapText="1"/>
      <protection/>
    </xf>
    <xf numFmtId="49" fontId="6" fillId="0" borderId="10" xfId="55" applyNumberFormat="1" applyFont="1" applyBorder="1" applyAlignment="1">
      <alignment horizontal="left" vertical="center" wrapText="1"/>
      <protection/>
    </xf>
    <xf numFmtId="49" fontId="6" fillId="0" borderId="10" xfId="55" applyNumberFormat="1" applyFont="1" applyBorder="1" applyAlignment="1">
      <alignment horizontal="center" vertical="center" wrapText="1"/>
      <protection/>
    </xf>
    <xf numFmtId="49" fontId="6" fillId="0" borderId="10" xfId="55" applyNumberFormat="1" applyFont="1" applyFill="1" applyBorder="1" applyAlignment="1">
      <alignment horizontal="justify" vertical="center" wrapText="1"/>
      <protection/>
    </xf>
    <xf numFmtId="49" fontId="6" fillId="0" borderId="10" xfId="55" applyNumberFormat="1" applyFont="1" applyBorder="1" applyAlignment="1">
      <alignment horizontal="justify" vertical="center" wrapText="1"/>
      <protection/>
    </xf>
    <xf numFmtId="49" fontId="6" fillId="0" borderId="0" xfId="55" applyNumberFormat="1" applyFont="1" applyAlignment="1">
      <alignment horizontal="center" vertical="center" wrapText="1"/>
      <protection/>
    </xf>
    <xf numFmtId="0" fontId="2" fillId="0" borderId="11" xfId="0" applyFont="1" applyBorder="1" applyAlignment="1">
      <alignment horizontal="center" vertical="center" wrapText="1"/>
    </xf>
    <xf numFmtId="0" fontId="2" fillId="0" borderId="11" xfId="53" applyBorder="1" applyAlignment="1">
      <alignment horizontal="center" vertical="center"/>
      <protection/>
    </xf>
    <xf numFmtId="0" fontId="2" fillId="0" borderId="0" xfId="53" applyFont="1" applyAlignment="1">
      <alignment wrapText="1"/>
      <protection/>
    </xf>
    <xf numFmtId="0" fontId="2" fillId="0" borderId="0" xfId="53" applyAlignment="1">
      <alignment vertical="center"/>
      <protection/>
    </xf>
    <xf numFmtId="0" fontId="2" fillId="0" borderId="0" xfId="53" applyFont="1" applyFill="1" applyBorder="1" applyAlignment="1">
      <alignment horizontal="center" vertical="center"/>
      <protection/>
    </xf>
    <xf numFmtId="0" fontId="2" fillId="0" borderId="0" xfId="53" applyNumberFormat="1">
      <alignment/>
      <protection/>
    </xf>
    <xf numFmtId="0" fontId="2" fillId="0" borderId="10" xfId="0" applyFont="1" applyBorder="1" applyAlignment="1">
      <alignment horizontal="center" vertical="center" wrapText="1"/>
    </xf>
    <xf numFmtId="0" fontId="2" fillId="0" borderId="0" xfId="53" applyFont="1" applyFill="1">
      <alignment/>
      <protection/>
    </xf>
    <xf numFmtId="0" fontId="2" fillId="0" borderId="10" xfId="53" applyFill="1" applyBorder="1" applyAlignment="1">
      <alignment horizontal="center" vertical="center"/>
      <protection/>
    </xf>
    <xf numFmtId="0" fontId="2" fillId="0" borderId="0" xfId="53" applyFont="1" applyBorder="1">
      <alignment/>
      <protection/>
    </xf>
    <xf numFmtId="0" fontId="2" fillId="0" borderId="10"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2" fillId="0" borderId="12" xfId="53" applyBorder="1" applyAlignment="1">
      <alignment horizontal="center" vertical="center"/>
      <protection/>
    </xf>
    <xf numFmtId="0" fontId="2" fillId="0" borderId="10" xfId="53" applyBorder="1" applyAlignment="1">
      <alignment horizontal="center" vertical="center" wrapText="1"/>
      <protection/>
    </xf>
    <xf numFmtId="0" fontId="2" fillId="0" borderId="10" xfId="53"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Border="1" applyAlignment="1">
      <alignment vertical="center"/>
      <protection/>
    </xf>
    <xf numFmtId="0" fontId="2" fillId="0" borderId="12" xfId="53" applyBorder="1" applyAlignment="1">
      <alignment vertical="center"/>
      <protection/>
    </xf>
    <xf numFmtId="0" fontId="2" fillId="0" borderId="12" xfId="0" applyFont="1" applyBorder="1" applyAlignment="1">
      <alignment horizontal="center" vertical="center" wrapText="1"/>
    </xf>
    <xf numFmtId="0" fontId="2" fillId="0" borderId="13" xfId="53" applyBorder="1">
      <alignment/>
      <protection/>
    </xf>
    <xf numFmtId="0" fontId="9" fillId="33" borderId="12"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49" fontId="2" fillId="0" borderId="10" xfId="55" applyNumberFormat="1" applyBorder="1" applyAlignment="1">
      <alignment horizontal="justify" vertical="center" wrapText="1"/>
      <protection/>
    </xf>
    <xf numFmtId="49" fontId="5" fillId="0" borderId="14" xfId="55" applyNumberFormat="1" applyFont="1" applyBorder="1" applyAlignment="1">
      <alignment horizontal="center" vertical="center" wrapText="1"/>
      <protection/>
    </xf>
    <xf numFmtId="49" fontId="6" fillId="0" borderId="15" xfId="55" applyNumberFormat="1" applyFont="1" applyFill="1" applyBorder="1" applyAlignment="1">
      <alignment horizontal="justify" vertical="center" wrapText="1"/>
      <protection/>
    </xf>
    <xf numFmtId="49" fontId="6" fillId="0" borderId="15" xfId="55" applyNumberFormat="1" applyFont="1" applyFill="1" applyBorder="1" applyAlignment="1">
      <alignment horizontal="center" vertical="center" wrapText="1"/>
      <protection/>
    </xf>
    <xf numFmtId="49" fontId="6" fillId="0" borderId="15" xfId="55" applyNumberFormat="1" applyFont="1" applyBorder="1" applyAlignment="1">
      <alignment vertical="center" wrapText="1"/>
      <protection/>
    </xf>
    <xf numFmtId="49" fontId="6" fillId="0" borderId="16" xfId="55" applyNumberFormat="1" applyFont="1" applyBorder="1" applyAlignment="1">
      <alignment vertical="center" wrapText="1"/>
      <protection/>
    </xf>
    <xf numFmtId="49" fontId="5" fillId="0" borderId="17" xfId="55" applyNumberFormat="1" applyFont="1" applyBorder="1" applyAlignment="1">
      <alignment horizontal="center" vertical="center" wrapText="1"/>
      <protection/>
    </xf>
    <xf numFmtId="49" fontId="6" fillId="0" borderId="18" xfId="55" applyNumberFormat="1" applyFont="1" applyBorder="1" applyAlignment="1">
      <alignment vertical="center" wrapText="1"/>
      <protection/>
    </xf>
    <xf numFmtId="49" fontId="6" fillId="0" borderId="17" xfId="55" applyNumberFormat="1" applyFont="1" applyBorder="1" applyAlignment="1">
      <alignment horizontal="center" vertical="center" wrapText="1"/>
      <protection/>
    </xf>
    <xf numFmtId="49" fontId="6" fillId="0" borderId="18" xfId="55" applyNumberFormat="1" applyFont="1" applyBorder="1" applyAlignment="1">
      <alignment horizontal="justify" vertical="center" wrapText="1"/>
      <protection/>
    </xf>
    <xf numFmtId="49" fontId="6" fillId="0" borderId="18" xfId="55" applyNumberFormat="1" applyFont="1" applyBorder="1" applyAlignment="1">
      <alignment horizontal="center" vertical="center" wrapText="1"/>
      <protection/>
    </xf>
    <xf numFmtId="49" fontId="2" fillId="0" borderId="18" xfId="55" applyNumberFormat="1" applyBorder="1" applyAlignment="1">
      <alignment horizontal="justify" vertical="center" wrapText="1"/>
      <protection/>
    </xf>
    <xf numFmtId="49" fontId="6" fillId="0" borderId="19" xfId="55" applyNumberFormat="1" applyFont="1" applyBorder="1" applyAlignment="1">
      <alignment horizontal="center" vertical="center" wrapText="1"/>
      <protection/>
    </xf>
    <xf numFmtId="49" fontId="6" fillId="0" borderId="12" xfId="55" applyNumberFormat="1" applyFont="1" applyFill="1" applyBorder="1" applyAlignment="1">
      <alignment horizontal="center" vertical="center" wrapText="1"/>
      <protection/>
    </xf>
    <xf numFmtId="49" fontId="6" fillId="0" borderId="12" xfId="55" applyNumberFormat="1" applyFont="1" applyFill="1" applyBorder="1" applyAlignment="1">
      <alignment vertical="center" wrapText="1"/>
      <protection/>
    </xf>
    <xf numFmtId="49" fontId="6" fillId="0" borderId="12" xfId="55" applyNumberFormat="1" applyFont="1" applyBorder="1" applyAlignment="1">
      <alignment horizontal="center" vertical="center" wrapText="1"/>
      <protection/>
    </xf>
    <xf numFmtId="49" fontId="6" fillId="0" borderId="12" xfId="55" applyNumberFormat="1" applyFont="1" applyBorder="1" applyAlignment="1">
      <alignment horizontal="left" vertical="center" wrapText="1"/>
      <protection/>
    </xf>
    <xf numFmtId="49" fontId="2" fillId="0" borderId="12" xfId="55" applyNumberFormat="1" applyBorder="1" applyAlignment="1">
      <alignment horizontal="justify" vertical="center" wrapText="1"/>
      <protection/>
    </xf>
    <xf numFmtId="49" fontId="2" fillId="0" borderId="20" xfId="55" applyNumberFormat="1" applyBorder="1" applyAlignment="1">
      <alignment horizontal="justify" vertical="center" wrapText="1"/>
      <protection/>
    </xf>
    <xf numFmtId="0" fontId="6" fillId="0" borderId="0" xfId="55" applyFont="1" applyFill="1" applyAlignment="1">
      <alignment vertical="center" wrapText="1"/>
      <protection/>
    </xf>
    <xf numFmtId="0" fontId="5" fillId="0" borderId="0" xfId="55" applyFont="1" applyFill="1" applyAlignment="1">
      <alignment vertical="center" wrapText="1"/>
      <protection/>
    </xf>
    <xf numFmtId="0" fontId="5" fillId="0" borderId="21" xfId="55" applyFont="1" applyFill="1" applyBorder="1" applyAlignment="1">
      <alignment horizontal="center" vertical="center" wrapText="1"/>
      <protection/>
    </xf>
    <xf numFmtId="49" fontId="5" fillId="0" borderId="22" xfId="55" applyNumberFormat="1"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0" xfId="55" applyFont="1" applyAlignment="1">
      <alignment horizontal="center" vertical="center" wrapText="1"/>
      <protection/>
    </xf>
    <xf numFmtId="49" fontId="6" fillId="0" borderId="0" xfId="55" applyNumberFormat="1" applyFont="1" applyAlignment="1">
      <alignment vertical="center" wrapText="1"/>
      <protection/>
    </xf>
    <xf numFmtId="0" fontId="6" fillId="0" borderId="0" xfId="55" applyFont="1" applyAlignment="1">
      <alignment vertical="center" wrapText="1"/>
      <protection/>
    </xf>
    <xf numFmtId="0" fontId="6" fillId="0" borderId="0" xfId="55" applyFont="1" applyAlignment="1">
      <alignment horizontal="center" vertical="center" wrapText="1"/>
      <protection/>
    </xf>
    <xf numFmtId="0" fontId="2" fillId="0" borderId="0" xfId="0" applyFont="1" applyAlignment="1">
      <alignment horizontal="center" vertical="center" wrapText="1"/>
    </xf>
    <xf numFmtId="0" fontId="2" fillId="0" borderId="0" xfId="0" applyNumberFormat="1" applyFont="1" applyBorder="1" applyAlignment="1">
      <alignment vertical="center" wrapText="1"/>
    </xf>
    <xf numFmtId="0" fontId="2" fillId="0" borderId="0" xfId="53" applyFont="1">
      <alignment/>
      <protection/>
    </xf>
    <xf numFmtId="0" fontId="2" fillId="0" borderId="16" xfId="0" applyFont="1" applyBorder="1" applyAlignment="1">
      <alignment horizontal="center" vertical="center" wrapText="1"/>
    </xf>
    <xf numFmtId="0" fontId="2" fillId="34" borderId="14" xfId="0" applyFont="1" applyFill="1" applyBorder="1" applyAlignment="1">
      <alignment vertical="center" wrapText="1"/>
    </xf>
    <xf numFmtId="0" fontId="2" fillId="34" borderId="15" xfId="0" applyFont="1" applyFill="1" applyBorder="1" applyAlignment="1">
      <alignment vertical="center" wrapText="1"/>
    </xf>
    <xf numFmtId="49" fontId="2" fillId="34" borderId="15"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8" xfId="0" applyFont="1" applyFill="1" applyBorder="1" applyAlignment="1">
      <alignment vertical="center" wrapText="1"/>
    </xf>
    <xf numFmtId="0" fontId="2" fillId="34" borderId="19" xfId="0" applyFont="1" applyFill="1" applyBorder="1" applyAlignment="1">
      <alignment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2" fillId="34" borderId="20" xfId="0" applyFont="1" applyFill="1" applyBorder="1" applyAlignment="1">
      <alignment vertical="center" wrapText="1"/>
    </xf>
    <xf numFmtId="0" fontId="2" fillId="35" borderId="14" xfId="53" applyFont="1" applyFill="1" applyBorder="1">
      <alignment/>
      <protection/>
    </xf>
    <xf numFmtId="0" fontId="2" fillId="35" borderId="15" xfId="53" applyFill="1" applyBorder="1">
      <alignment/>
      <protection/>
    </xf>
    <xf numFmtId="0" fontId="2" fillId="35" borderId="15" xfId="53" applyFont="1" applyFill="1" applyBorder="1" applyAlignment="1">
      <alignment wrapText="1"/>
      <protection/>
    </xf>
    <xf numFmtId="0" fontId="2" fillId="35" borderId="15" xfId="53" applyFont="1" applyFill="1" applyBorder="1">
      <alignment/>
      <protection/>
    </xf>
    <xf numFmtId="0" fontId="2" fillId="35" borderId="17" xfId="53" applyFont="1" applyFill="1" applyBorder="1">
      <alignment/>
      <protection/>
    </xf>
    <xf numFmtId="0" fontId="2" fillId="35" borderId="10" xfId="53" applyFont="1" applyFill="1" applyBorder="1">
      <alignment/>
      <protection/>
    </xf>
    <xf numFmtId="0" fontId="2" fillId="35" borderId="10" xfId="53" applyFont="1" applyFill="1" applyBorder="1" applyAlignment="1">
      <alignment wrapText="1"/>
      <protection/>
    </xf>
    <xf numFmtId="0" fontId="2" fillId="35" borderId="10" xfId="53" applyFill="1" applyBorder="1">
      <alignment/>
      <protection/>
    </xf>
    <xf numFmtId="0" fontId="2" fillId="35" borderId="17" xfId="53" applyFill="1" applyBorder="1">
      <alignment/>
      <protection/>
    </xf>
    <xf numFmtId="0" fontId="2" fillId="35" borderId="19" xfId="53" applyFill="1" applyBorder="1">
      <alignment/>
      <protection/>
    </xf>
    <xf numFmtId="0" fontId="2" fillId="35" borderId="12" xfId="53" applyFill="1" applyBorder="1">
      <alignment/>
      <protection/>
    </xf>
    <xf numFmtId="0" fontId="2" fillId="35" borderId="12" xfId="53" applyFont="1" applyFill="1" applyBorder="1">
      <alignment/>
      <protection/>
    </xf>
    <xf numFmtId="0" fontId="11" fillId="34" borderId="10" xfId="0" applyFont="1" applyFill="1" applyBorder="1" applyAlignment="1">
      <alignment horizontal="center" vertical="center" wrapText="1"/>
    </xf>
    <xf numFmtId="0" fontId="2" fillId="36" borderId="10" xfId="53" applyFont="1" applyFill="1" applyBorder="1">
      <alignment/>
      <protection/>
    </xf>
    <xf numFmtId="0" fontId="2" fillId="36" borderId="10" xfId="53" applyFont="1" applyFill="1" applyBorder="1" applyAlignment="1">
      <alignment wrapText="1"/>
      <protection/>
    </xf>
    <xf numFmtId="0" fontId="2" fillId="36" borderId="10" xfId="53" applyFont="1" applyFill="1" applyBorder="1">
      <alignment/>
      <protection/>
    </xf>
    <xf numFmtId="0" fontId="2" fillId="36" borderId="10" xfId="53" applyFill="1" applyBorder="1">
      <alignment/>
      <protection/>
    </xf>
    <xf numFmtId="0" fontId="8" fillId="37" borderId="10" xfId="0" applyFont="1" applyFill="1" applyBorder="1" applyAlignment="1">
      <alignment horizontal="center" vertical="center" wrapText="1"/>
    </xf>
    <xf numFmtId="0" fontId="0" fillId="0" borderId="0" xfId="0" applyAlignment="1">
      <alignment horizontal="center" vertical="center" wrapText="1"/>
    </xf>
    <xf numFmtId="0" fontId="2" fillId="38" borderId="0" xfId="54" applyFill="1">
      <alignment/>
      <protection/>
    </xf>
    <xf numFmtId="0" fontId="3" fillId="38" borderId="0" xfId="54" applyFont="1" applyFill="1">
      <alignment/>
      <protection/>
    </xf>
    <xf numFmtId="0" fontId="3" fillId="38" borderId="0" xfId="54" applyFont="1" applyFill="1" applyAlignment="1">
      <alignment horizontal="center" vertical="center"/>
      <protection/>
    </xf>
    <xf numFmtId="0" fontId="2" fillId="39" borderId="24" xfId="54" applyFill="1" applyBorder="1">
      <alignment/>
      <protection/>
    </xf>
    <xf numFmtId="0" fontId="2" fillId="39" borderId="25" xfId="54" applyFill="1" applyBorder="1">
      <alignment/>
      <protection/>
    </xf>
    <xf numFmtId="0" fontId="2" fillId="39" borderId="26" xfId="54" applyFill="1" applyBorder="1">
      <alignment/>
      <protection/>
    </xf>
    <xf numFmtId="0" fontId="2" fillId="39" borderId="27" xfId="54" applyFill="1" applyBorder="1">
      <alignment/>
      <protection/>
    </xf>
    <xf numFmtId="0" fontId="14" fillId="39" borderId="28" xfId="54" applyFont="1" applyFill="1" applyBorder="1" applyAlignment="1">
      <alignment horizontal="center" vertical="center"/>
      <protection/>
    </xf>
    <xf numFmtId="0" fontId="14" fillId="39" borderId="0" xfId="54" applyFont="1" applyFill="1" applyBorder="1" applyAlignment="1">
      <alignment horizontal="center" vertical="center"/>
      <protection/>
    </xf>
    <xf numFmtId="0" fontId="14" fillId="39" borderId="29" xfId="54" applyFont="1" applyFill="1" applyBorder="1" applyAlignment="1">
      <alignment horizontal="center" vertical="center"/>
      <protection/>
    </xf>
    <xf numFmtId="0" fontId="2" fillId="39" borderId="30" xfId="54" applyFill="1" applyBorder="1">
      <alignment/>
      <protection/>
    </xf>
    <xf numFmtId="0" fontId="14" fillId="39" borderId="31" xfId="54" applyFont="1" applyFill="1" applyBorder="1" applyAlignment="1">
      <alignment horizontal="center" vertical="center"/>
      <protection/>
    </xf>
    <xf numFmtId="0" fontId="14" fillId="39" borderId="32" xfId="54" applyFont="1" applyFill="1" applyBorder="1" applyAlignment="1">
      <alignment horizontal="center" vertical="center"/>
      <protection/>
    </xf>
    <xf numFmtId="0" fontId="14" fillId="39" borderId="33" xfId="54" applyFont="1" applyFill="1" applyBorder="1" applyAlignment="1">
      <alignment horizontal="center" vertical="center"/>
      <protection/>
    </xf>
    <xf numFmtId="0" fontId="2" fillId="39" borderId="34" xfId="54" applyFill="1" applyBorder="1">
      <alignment/>
      <protection/>
    </xf>
    <xf numFmtId="0" fontId="14" fillId="39" borderId="35" xfId="54" applyFont="1" applyFill="1" applyBorder="1" applyAlignment="1">
      <alignment horizontal="center" vertical="center"/>
      <protection/>
    </xf>
    <xf numFmtId="0" fontId="14" fillId="39" borderId="36" xfId="54" applyFont="1" applyFill="1" applyBorder="1" applyAlignment="1">
      <alignment horizontal="center" vertical="center"/>
      <protection/>
    </xf>
    <xf numFmtId="0" fontId="2" fillId="39" borderId="37" xfId="54" applyFill="1" applyBorder="1">
      <alignment/>
      <protection/>
    </xf>
    <xf numFmtId="0" fontId="14" fillId="40" borderId="35" xfId="54" applyFont="1" applyFill="1" applyBorder="1" applyAlignment="1">
      <alignment horizontal="center" vertical="center"/>
      <protection/>
    </xf>
    <xf numFmtId="0" fontId="14" fillId="40" borderId="36" xfId="54" applyFont="1" applyFill="1" applyBorder="1" applyAlignment="1">
      <alignment horizontal="center" vertical="center"/>
      <protection/>
    </xf>
    <xf numFmtId="0" fontId="14" fillId="40" borderId="38" xfId="54" applyFont="1" applyFill="1" applyBorder="1" applyAlignment="1">
      <alignment horizontal="center" vertical="center"/>
      <protection/>
    </xf>
    <xf numFmtId="0" fontId="14" fillId="40" borderId="28" xfId="54" applyFont="1" applyFill="1" applyBorder="1" applyAlignment="1">
      <alignment horizontal="center" vertical="center"/>
      <protection/>
    </xf>
    <xf numFmtId="0" fontId="14" fillId="40" borderId="0" xfId="54" applyFont="1" applyFill="1" applyBorder="1" applyAlignment="1">
      <alignment horizontal="center" vertical="center"/>
      <protection/>
    </xf>
    <xf numFmtId="0" fontId="14" fillId="40" borderId="29" xfId="54" applyFont="1" applyFill="1" applyBorder="1" applyAlignment="1">
      <alignment horizontal="center" vertical="center"/>
      <protection/>
    </xf>
    <xf numFmtId="0" fontId="2" fillId="40" borderId="39" xfId="54" applyFill="1" applyBorder="1">
      <alignment/>
      <protection/>
    </xf>
    <xf numFmtId="0" fontId="2" fillId="40" borderId="40" xfId="54" applyFill="1" applyBorder="1">
      <alignment/>
      <protection/>
    </xf>
    <xf numFmtId="0" fontId="2" fillId="40" borderId="41" xfId="54" applyFill="1" applyBorder="1">
      <alignment/>
      <protection/>
    </xf>
    <xf numFmtId="0" fontId="2" fillId="40" borderId="42" xfId="54" applyFill="1" applyBorder="1">
      <alignment/>
      <protection/>
    </xf>
    <xf numFmtId="0" fontId="2" fillId="40" borderId="43" xfId="54" applyFill="1" applyBorder="1">
      <alignment/>
      <protection/>
    </xf>
    <xf numFmtId="0" fontId="2" fillId="40" borderId="44" xfId="54" applyFill="1" applyBorder="1">
      <alignment/>
      <protection/>
    </xf>
    <xf numFmtId="0" fontId="14" fillId="40" borderId="32" xfId="54" applyFont="1" applyFill="1" applyBorder="1" applyAlignment="1">
      <alignment horizontal="center" vertical="center"/>
      <protection/>
    </xf>
    <xf numFmtId="0" fontId="14" fillId="40" borderId="33" xfId="54" applyFont="1" applyFill="1" applyBorder="1" applyAlignment="1">
      <alignment horizontal="center" vertical="center"/>
      <protection/>
    </xf>
    <xf numFmtId="0" fontId="2" fillId="41" borderId="45" xfId="54" applyFill="1" applyBorder="1">
      <alignment/>
      <protection/>
    </xf>
    <xf numFmtId="0" fontId="2" fillId="41" borderId="25" xfId="54" applyFont="1" applyFill="1" applyBorder="1">
      <alignment/>
      <protection/>
    </xf>
    <xf numFmtId="0" fontId="2" fillId="41" borderId="26" xfId="54" applyFont="1" applyFill="1" applyBorder="1">
      <alignment/>
      <protection/>
    </xf>
    <xf numFmtId="0" fontId="2" fillId="41" borderId="43" xfId="54" applyFont="1" applyFill="1" applyBorder="1">
      <alignment/>
      <protection/>
    </xf>
    <xf numFmtId="0" fontId="14" fillId="41" borderId="0" xfId="54" applyFont="1" applyFill="1" applyBorder="1" applyAlignment="1">
      <alignment horizontal="center" vertical="center"/>
      <protection/>
    </xf>
    <xf numFmtId="0" fontId="14" fillId="41" borderId="29" xfId="54" applyFont="1" applyFill="1" applyBorder="1" applyAlignment="1">
      <alignment horizontal="center" vertical="center"/>
      <protection/>
    </xf>
    <xf numFmtId="0" fontId="2" fillId="41" borderId="44" xfId="54" applyFont="1" applyFill="1" applyBorder="1">
      <alignment/>
      <protection/>
    </xf>
    <xf numFmtId="0" fontId="14" fillId="41" borderId="32" xfId="54" applyFont="1" applyFill="1" applyBorder="1" applyAlignment="1">
      <alignment horizontal="center" vertical="center"/>
      <protection/>
    </xf>
    <xf numFmtId="0" fontId="14" fillId="41" borderId="33" xfId="54" applyFont="1" applyFill="1" applyBorder="1" applyAlignment="1">
      <alignment horizontal="center" vertical="center"/>
      <protection/>
    </xf>
    <xf numFmtId="0" fontId="14" fillId="41" borderId="35" xfId="54" applyFont="1" applyFill="1" applyBorder="1" applyAlignment="1">
      <alignment horizontal="center" vertical="center"/>
      <protection/>
    </xf>
    <xf numFmtId="0" fontId="14" fillId="41" borderId="36" xfId="54" applyFont="1" applyFill="1" applyBorder="1" applyAlignment="1">
      <alignment horizontal="center" vertical="center"/>
      <protection/>
    </xf>
    <xf numFmtId="0" fontId="14" fillId="41" borderId="38" xfId="54" applyFont="1" applyFill="1" applyBorder="1" applyAlignment="1">
      <alignment horizontal="center" vertical="center"/>
      <protection/>
    </xf>
    <xf numFmtId="0" fontId="14" fillId="41" borderId="28" xfId="54" applyFont="1" applyFill="1" applyBorder="1" applyAlignment="1">
      <alignment horizontal="center" vertical="center"/>
      <protection/>
    </xf>
    <xf numFmtId="0" fontId="14" fillId="41" borderId="31" xfId="54" applyFont="1" applyFill="1" applyBorder="1" applyAlignment="1">
      <alignment horizontal="center" vertical="center"/>
      <protection/>
    </xf>
    <xf numFmtId="0" fontId="2" fillId="41" borderId="37" xfId="54" applyFill="1" applyBorder="1">
      <alignment/>
      <protection/>
    </xf>
    <xf numFmtId="0" fontId="2" fillId="41" borderId="30" xfId="54" applyFill="1" applyBorder="1">
      <alignment/>
      <protection/>
    </xf>
    <xf numFmtId="0" fontId="2" fillId="41" borderId="39" xfId="54" applyFill="1" applyBorder="1">
      <alignment/>
      <protection/>
    </xf>
    <xf numFmtId="0" fontId="2" fillId="41" borderId="40" xfId="54" applyFill="1" applyBorder="1">
      <alignment/>
      <protection/>
    </xf>
    <xf numFmtId="0" fontId="2" fillId="41" borderId="46" xfId="54" applyFill="1" applyBorder="1">
      <alignment/>
      <protection/>
    </xf>
    <xf numFmtId="0" fontId="2" fillId="42" borderId="42" xfId="54" applyFill="1" applyBorder="1">
      <alignment/>
      <protection/>
    </xf>
    <xf numFmtId="0" fontId="14" fillId="42" borderId="36" xfId="54" applyFont="1" applyFill="1" applyBorder="1" applyAlignment="1">
      <alignment horizontal="center" vertical="center"/>
      <protection/>
    </xf>
    <xf numFmtId="0" fontId="14" fillId="42" borderId="38" xfId="54" applyFont="1" applyFill="1" applyBorder="1" applyAlignment="1">
      <alignment horizontal="center" vertical="center"/>
      <protection/>
    </xf>
    <xf numFmtId="0" fontId="2" fillId="42" borderId="43" xfId="54" applyFill="1" applyBorder="1">
      <alignment/>
      <protection/>
    </xf>
    <xf numFmtId="0" fontId="14" fillId="42" borderId="0" xfId="54" applyFont="1" applyFill="1" applyBorder="1" applyAlignment="1">
      <alignment horizontal="center" vertical="center"/>
      <protection/>
    </xf>
    <xf numFmtId="0" fontId="14" fillId="42" borderId="29" xfId="54" applyFont="1" applyFill="1" applyBorder="1" applyAlignment="1">
      <alignment horizontal="center" vertical="center"/>
      <protection/>
    </xf>
    <xf numFmtId="0" fontId="2" fillId="42" borderId="47" xfId="54" applyFill="1" applyBorder="1">
      <alignment/>
      <protection/>
    </xf>
    <xf numFmtId="0" fontId="2" fillId="42" borderId="40" xfId="54" applyFill="1" applyBorder="1">
      <alignment/>
      <protection/>
    </xf>
    <xf numFmtId="0" fontId="2" fillId="42" borderId="41" xfId="54" applyFill="1" applyBorder="1">
      <alignment/>
      <protection/>
    </xf>
    <xf numFmtId="0" fontId="2" fillId="0" borderId="10" xfId="0" applyFont="1" applyFill="1" applyBorder="1" applyAlignment="1">
      <alignment horizontal="left" vertical="center" wrapText="1"/>
    </xf>
    <xf numFmtId="0" fontId="2" fillId="0" borderId="0" xfId="53" applyBorder="1" applyAlignment="1">
      <alignment/>
      <protection/>
    </xf>
    <xf numFmtId="0" fontId="15" fillId="0" borderId="10" xfId="0" applyFont="1" applyBorder="1" applyAlignment="1">
      <alignment horizontal="center" vertical="center" wrapText="1"/>
    </xf>
    <xf numFmtId="0" fontId="15" fillId="43" borderId="10" xfId="0" applyFont="1" applyFill="1" applyBorder="1" applyAlignment="1">
      <alignment horizontal="lef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58" fillId="43" borderId="10" xfId="0" applyFont="1" applyFill="1" applyBorder="1" applyAlignment="1">
      <alignment horizontal="left" vertical="center" wrapText="1"/>
    </xf>
    <xf numFmtId="0" fontId="15" fillId="43" borderId="10" xfId="0" applyFont="1" applyFill="1" applyBorder="1" applyAlignment="1">
      <alignment vertical="center" wrapText="1"/>
    </xf>
    <xf numFmtId="0" fontId="15" fillId="0" borderId="10" xfId="0" applyFont="1" applyFill="1" applyBorder="1" applyAlignment="1">
      <alignment horizontal="left" vertical="center" wrapText="1"/>
    </xf>
    <xf numFmtId="0" fontId="20" fillId="33"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0" fontId="19" fillId="36" borderId="10" xfId="53" applyFont="1" applyFill="1" applyBorder="1" applyAlignment="1">
      <alignment horizontal="center" vertical="center" wrapText="1"/>
      <protection/>
    </xf>
    <xf numFmtId="0" fontId="15" fillId="0" borderId="10" xfId="53" applyFont="1" applyBorder="1" applyAlignment="1">
      <alignment vertical="center" wrapText="1"/>
      <protection/>
    </xf>
    <xf numFmtId="0" fontId="15" fillId="0" borderId="10" xfId="53" applyFont="1" applyBorder="1" applyAlignment="1">
      <alignment horizontal="center" vertical="center"/>
      <protection/>
    </xf>
    <xf numFmtId="0" fontId="20" fillId="33" borderId="10" xfId="0" applyFont="1" applyFill="1" applyBorder="1" applyAlignment="1">
      <alignment horizontal="center"/>
    </xf>
    <xf numFmtId="0" fontId="19" fillId="0" borderId="10" xfId="0" applyFont="1" applyBorder="1" applyAlignment="1">
      <alignment horizontal="center"/>
    </xf>
    <xf numFmtId="0" fontId="15" fillId="0" borderId="0" xfId="53" applyFont="1" applyBorder="1" applyAlignment="1">
      <alignment vertical="center" wrapText="1"/>
      <protection/>
    </xf>
    <xf numFmtId="0" fontId="15" fillId="43" borderId="0" xfId="53" applyFont="1" applyFill="1" applyBorder="1" applyAlignment="1">
      <alignment vertical="center" wrapText="1"/>
      <protection/>
    </xf>
    <xf numFmtId="0" fontId="19" fillId="36" borderId="22" xfId="0" applyFont="1" applyFill="1" applyBorder="1" applyAlignment="1">
      <alignment horizontal="center" vertical="center" wrapText="1"/>
    </xf>
    <xf numFmtId="0" fontId="15" fillId="0" borderId="10" xfId="53" applyFont="1" applyBorder="1" applyAlignment="1">
      <alignment horizontal="center" vertical="center" wrapText="1"/>
      <protection/>
    </xf>
    <xf numFmtId="0" fontId="15" fillId="43" borderId="10" xfId="0" applyFont="1" applyFill="1" applyBorder="1" applyAlignment="1">
      <alignment horizontal="center" vertical="center" wrapText="1"/>
    </xf>
    <xf numFmtId="0" fontId="15" fillId="43" borderId="10" xfId="53" applyFont="1" applyFill="1" applyBorder="1" applyAlignment="1">
      <alignment horizontal="center" vertical="center" wrapText="1"/>
      <protection/>
    </xf>
    <xf numFmtId="0" fontId="58" fillId="43" borderId="10" xfId="0"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9" fillId="0" borderId="48" xfId="0" applyFont="1" applyBorder="1" applyAlignment="1">
      <alignment horizontal="center" vertical="center" wrapText="1"/>
    </xf>
    <xf numFmtId="0" fontId="15" fillId="0" borderId="48" xfId="0" applyFont="1" applyBorder="1" applyAlignment="1">
      <alignment horizontal="center" vertical="center" wrapText="1"/>
    </xf>
    <xf numFmtId="0" fontId="16" fillId="0" borderId="10" xfId="0" applyFont="1" applyBorder="1" applyAlignment="1">
      <alignment horizontal="center" vertical="center" wrapText="1"/>
    </xf>
    <xf numFmtId="15" fontId="19"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53" applyNumberFormat="1" applyFont="1" applyBorder="1" applyAlignment="1">
      <alignment horizontal="center" vertical="center" wrapText="1"/>
      <protection/>
    </xf>
    <xf numFmtId="49" fontId="15" fillId="0" borderId="10" xfId="53" applyNumberFormat="1" applyFont="1" applyBorder="1" applyAlignment="1">
      <alignment horizontal="center" vertical="center" wrapText="1"/>
      <protection/>
    </xf>
    <xf numFmtId="0" fontId="15" fillId="0" borderId="10" xfId="53" applyFont="1" applyBorder="1" applyAlignment="1">
      <alignment horizontal="center" vertical="center"/>
      <protection/>
    </xf>
    <xf numFmtId="0" fontId="15" fillId="0" borderId="10" xfId="53" applyFont="1" applyBorder="1" applyAlignment="1">
      <alignment horizontal="center" vertical="center" wrapText="1"/>
      <protection/>
    </xf>
    <xf numFmtId="0" fontId="15" fillId="0" borderId="22" xfId="46" applyFont="1" applyFill="1" applyBorder="1" applyAlignment="1" applyProtection="1">
      <alignment horizontal="center" vertical="center" wrapText="1"/>
      <protection/>
    </xf>
    <xf numFmtId="0" fontId="15" fillId="0" borderId="49" xfId="46" applyFont="1" applyFill="1" applyBorder="1" applyAlignment="1" applyProtection="1">
      <alignment horizontal="center" vertical="center" wrapText="1"/>
      <protection/>
    </xf>
    <xf numFmtId="0" fontId="15" fillId="0" borderId="11" xfId="46" applyFont="1" applyFill="1" applyBorder="1" applyAlignment="1" applyProtection="1">
      <alignment horizontal="center" vertical="center" wrapText="1"/>
      <protection/>
    </xf>
    <xf numFmtId="0" fontId="15" fillId="0" borderId="10" xfId="53" applyFont="1" applyFill="1" applyBorder="1" applyAlignment="1">
      <alignment horizontal="center" vertical="center" wrapText="1"/>
      <protection/>
    </xf>
    <xf numFmtId="0" fontId="19" fillId="0" borderId="10" xfId="0" applyFont="1" applyBorder="1" applyAlignment="1">
      <alignment horizontal="center"/>
    </xf>
    <xf numFmtId="0" fontId="15" fillId="39" borderId="22" xfId="53" applyFont="1" applyFill="1" applyBorder="1" applyAlignment="1">
      <alignment horizontal="center" vertical="center" wrapText="1"/>
      <protection/>
    </xf>
    <xf numFmtId="0" fontId="15" fillId="39" borderId="49" xfId="53" applyFont="1" applyFill="1" applyBorder="1" applyAlignment="1">
      <alignment horizontal="center" vertical="center" wrapText="1"/>
      <protection/>
    </xf>
    <xf numFmtId="0" fontId="15" fillId="39" borderId="11" xfId="53" applyFont="1" applyFill="1" applyBorder="1" applyAlignment="1">
      <alignment horizontal="center" vertical="center" wrapText="1"/>
      <protection/>
    </xf>
    <xf numFmtId="0" fontId="15" fillId="0" borderId="10" xfId="46" applyFont="1" applyFill="1" applyBorder="1" applyAlignment="1" applyProtection="1">
      <alignment horizontal="center" vertical="center" wrapText="1"/>
      <protection/>
    </xf>
    <xf numFmtId="0" fontId="19" fillId="0" borderId="10" xfId="53" applyFont="1" applyFill="1" applyBorder="1" applyAlignment="1">
      <alignment horizontal="center" vertical="center"/>
      <protection/>
    </xf>
    <xf numFmtId="0" fontId="19" fillId="36" borderId="10" xfId="0" applyFont="1" applyFill="1" applyBorder="1" applyAlignment="1">
      <alignment horizontal="center" vertical="center"/>
    </xf>
    <xf numFmtId="0" fontId="19" fillId="36" borderId="10" xfId="53" applyFont="1" applyFill="1" applyBorder="1" applyAlignment="1">
      <alignment horizontal="center" vertical="center"/>
      <protection/>
    </xf>
    <xf numFmtId="0" fontId="19" fillId="36" borderId="10" xfId="53" applyFont="1" applyFill="1" applyBorder="1" applyAlignment="1">
      <alignment horizontal="center" vertical="center" wrapText="1"/>
      <protection/>
    </xf>
    <xf numFmtId="0" fontId="15" fillId="0" borderId="22" xfId="0" applyFont="1" applyBorder="1" applyAlignment="1">
      <alignment horizontal="left" vertical="top" wrapText="1"/>
    </xf>
    <xf numFmtId="0" fontId="15" fillId="0" borderId="49" xfId="0" applyFont="1" applyBorder="1" applyAlignment="1">
      <alignment horizontal="left" vertical="top" wrapText="1"/>
    </xf>
    <xf numFmtId="0" fontId="15" fillId="0" borderId="11" xfId="0" applyFont="1" applyBorder="1" applyAlignment="1">
      <alignment horizontal="left" vertical="top" wrapText="1"/>
    </xf>
    <xf numFmtId="0" fontId="15" fillId="0" borderId="22" xfId="0" applyFont="1" applyBorder="1" applyAlignment="1">
      <alignment horizontal="center" vertical="top" wrapText="1"/>
    </xf>
    <xf numFmtId="0" fontId="15" fillId="0" borderId="49" xfId="0" applyFont="1" applyBorder="1" applyAlignment="1">
      <alignment horizontal="center" vertical="top" wrapText="1"/>
    </xf>
    <xf numFmtId="0" fontId="15" fillId="0" borderId="11" xfId="0" applyFont="1" applyBorder="1" applyAlignment="1">
      <alignment horizontal="center" vertical="top" wrapText="1"/>
    </xf>
    <xf numFmtId="0" fontId="15" fillId="0" borderId="10" xfId="0" applyFont="1" applyBorder="1" applyAlignment="1">
      <alignment horizontal="left" vertical="top" wrapText="1"/>
    </xf>
    <xf numFmtId="0" fontId="15" fillId="0" borderId="22" xfId="53" applyFont="1" applyBorder="1" applyAlignment="1">
      <alignment horizontal="center" vertical="center" wrapText="1"/>
      <protection/>
    </xf>
    <xf numFmtId="0" fontId="15" fillId="0" borderId="49" xfId="53" applyFont="1" applyBorder="1" applyAlignment="1">
      <alignment horizontal="center" vertical="center" wrapText="1"/>
      <protection/>
    </xf>
    <xf numFmtId="0" fontId="15" fillId="0" borderId="11" xfId="53" applyFont="1" applyBorder="1" applyAlignment="1">
      <alignment horizontal="center" vertical="center" wrapText="1"/>
      <protection/>
    </xf>
    <xf numFmtId="0" fontId="15" fillId="43" borderId="22" xfId="53" applyFont="1" applyFill="1" applyBorder="1" applyAlignment="1">
      <alignment horizontal="left" vertical="top" wrapText="1"/>
      <protection/>
    </xf>
    <xf numFmtId="0" fontId="15" fillId="43" borderId="49" xfId="53" applyFont="1" applyFill="1" applyBorder="1" applyAlignment="1">
      <alignment horizontal="left" vertical="top" wrapText="1"/>
      <protection/>
    </xf>
    <xf numFmtId="0" fontId="15" fillId="43" borderId="11" xfId="53" applyFont="1" applyFill="1" applyBorder="1" applyAlignment="1">
      <alignment horizontal="left" vertical="top" wrapText="1"/>
      <protection/>
    </xf>
    <xf numFmtId="49" fontId="15" fillId="0" borderId="22" xfId="53" applyNumberFormat="1" applyFont="1" applyBorder="1" applyAlignment="1">
      <alignment horizontal="center" vertical="center" wrapText="1"/>
      <protection/>
    </xf>
    <xf numFmtId="0" fontId="20" fillId="33" borderId="10" xfId="53" applyFont="1" applyFill="1" applyBorder="1" applyAlignment="1">
      <alignment horizontal="center" vertical="center"/>
      <protection/>
    </xf>
    <xf numFmtId="0" fontId="19" fillId="0" borderId="10" xfId="53" applyFont="1" applyBorder="1" applyAlignment="1">
      <alignment horizontal="center" vertical="center"/>
      <protection/>
    </xf>
    <xf numFmtId="0" fontId="19" fillId="36" borderId="22" xfId="53" applyFont="1" applyFill="1" applyBorder="1" applyAlignment="1">
      <alignment horizontal="center" vertical="center"/>
      <protection/>
    </xf>
    <xf numFmtId="0" fontId="3" fillId="0" borderId="10" xfId="0" applyFont="1" applyBorder="1" applyAlignment="1">
      <alignment horizontal="center"/>
    </xf>
    <xf numFmtId="0" fontId="15" fillId="0" borderId="22" xfId="53" applyFont="1" applyBorder="1" applyAlignment="1">
      <alignment wrapText="1"/>
      <protection/>
    </xf>
    <xf numFmtId="0" fontId="15" fillId="0" borderId="49" xfId="53" applyFont="1" applyBorder="1" applyAlignment="1">
      <alignment wrapText="1"/>
      <protection/>
    </xf>
    <xf numFmtId="0" fontId="15" fillId="0" borderId="11" xfId="53" applyFont="1" applyBorder="1" applyAlignment="1">
      <alignment wrapText="1"/>
      <protection/>
    </xf>
    <xf numFmtId="0" fontId="15" fillId="43" borderId="22" xfId="53" applyFont="1" applyFill="1" applyBorder="1" applyAlignment="1">
      <alignment horizontal="left" wrapText="1"/>
      <protection/>
    </xf>
    <xf numFmtId="0" fontId="15" fillId="43" borderId="49" xfId="53" applyFont="1" applyFill="1" applyBorder="1" applyAlignment="1">
      <alignment horizontal="left" wrapText="1"/>
      <protection/>
    </xf>
    <xf numFmtId="0" fontId="15" fillId="43" borderId="11" xfId="53" applyFont="1" applyFill="1" applyBorder="1" applyAlignment="1">
      <alignment horizontal="left" wrapText="1"/>
      <protection/>
    </xf>
    <xf numFmtId="0" fontId="8" fillId="37" borderId="10" xfId="0" applyFont="1" applyFill="1" applyBorder="1" applyAlignment="1">
      <alignment horizontal="center" vertical="center" wrapText="1"/>
    </xf>
    <xf numFmtId="0" fontId="13" fillId="38" borderId="0" xfId="54" applyFont="1" applyFill="1" applyAlignment="1">
      <alignment horizontal="center" vertical="center"/>
      <protection/>
    </xf>
    <xf numFmtId="0" fontId="12" fillId="38" borderId="50" xfId="54" applyFont="1" applyFill="1" applyBorder="1" applyAlignment="1">
      <alignment horizontal="center" vertical="center"/>
      <protection/>
    </xf>
    <xf numFmtId="0" fontId="12" fillId="38" borderId="51" xfId="54" applyFont="1" applyFill="1" applyBorder="1" applyAlignment="1">
      <alignment horizontal="center" vertical="center"/>
      <protection/>
    </xf>
    <xf numFmtId="0" fontId="12" fillId="38" borderId="52" xfId="54" applyFont="1" applyFill="1" applyBorder="1" applyAlignment="1">
      <alignment horizontal="center" vertical="center"/>
      <protection/>
    </xf>
    <xf numFmtId="0" fontId="3" fillId="38" borderId="30" xfId="54" applyFont="1" applyFill="1" applyBorder="1" applyAlignment="1">
      <alignment horizontal="center" vertical="center"/>
      <protection/>
    </xf>
    <xf numFmtId="0" fontId="13" fillId="38" borderId="0" xfId="54" applyFont="1" applyFill="1" applyAlignment="1">
      <alignment horizontal="center" vertical="center" textRotation="255"/>
      <protection/>
    </xf>
    <xf numFmtId="0" fontId="3" fillId="38" borderId="25" xfId="54" applyFont="1" applyFill="1" applyBorder="1" applyAlignment="1">
      <alignment horizontal="center" vertical="center"/>
      <protection/>
    </xf>
    <xf numFmtId="0" fontId="5" fillId="0" borderId="45" xfId="55" applyFont="1" applyFill="1" applyBorder="1" applyAlignment="1">
      <alignment horizontal="center" vertical="center" wrapText="1"/>
      <protection/>
    </xf>
    <xf numFmtId="0" fontId="5" fillId="0" borderId="25" xfId="55" applyFont="1" applyFill="1" applyBorder="1" applyAlignment="1">
      <alignment horizontal="center" vertical="center" wrapText="1"/>
      <protection/>
    </xf>
    <xf numFmtId="0" fontId="5" fillId="0" borderId="27" xfId="55" applyFont="1" applyFill="1" applyBorder="1" applyAlignment="1">
      <alignment horizontal="center" vertical="center" wrapText="1"/>
      <protection/>
    </xf>
    <xf numFmtId="0" fontId="5" fillId="0" borderId="43" xfId="55" applyFont="1" applyFill="1" applyBorder="1" applyAlignment="1">
      <alignment horizontal="center" vertical="center" wrapText="1"/>
      <protection/>
    </xf>
    <xf numFmtId="0" fontId="5" fillId="0" borderId="0" xfId="55" applyFont="1" applyFill="1" applyBorder="1" applyAlignment="1">
      <alignment horizontal="center" vertical="center" wrapText="1"/>
      <protection/>
    </xf>
    <xf numFmtId="0" fontId="5" fillId="0" borderId="30" xfId="55" applyFont="1" applyFill="1" applyBorder="1" applyAlignment="1">
      <alignment horizontal="center" vertical="center" wrapText="1"/>
      <protection/>
    </xf>
    <xf numFmtId="0" fontId="5" fillId="0" borderId="47" xfId="55" applyFont="1" applyFill="1" applyBorder="1" applyAlignment="1">
      <alignment horizontal="center" vertical="center" wrapText="1"/>
      <protection/>
    </xf>
    <xf numFmtId="0" fontId="5" fillId="0" borderId="40" xfId="55" applyFont="1" applyFill="1" applyBorder="1" applyAlignment="1">
      <alignment horizontal="center" vertical="center" wrapText="1"/>
      <protection/>
    </xf>
    <xf numFmtId="0" fontId="5" fillId="0" borderId="46" xfId="55" applyFont="1" applyFill="1" applyBorder="1" applyAlignment="1">
      <alignment horizontal="center" vertical="center" wrapText="1"/>
      <protection/>
    </xf>
    <xf numFmtId="0" fontId="5" fillId="0" borderId="53" xfId="55" applyFont="1" applyFill="1" applyBorder="1" applyAlignment="1">
      <alignment horizontal="center" vertical="center" wrapText="1"/>
      <protection/>
    </xf>
    <xf numFmtId="0" fontId="5" fillId="0" borderId="32" xfId="55" applyFont="1" applyFill="1" applyBorder="1" applyAlignment="1">
      <alignment horizontal="center" vertical="center" wrapText="1"/>
      <protection/>
    </xf>
    <xf numFmtId="0" fontId="5" fillId="0" borderId="54" xfId="55" applyFont="1" applyFill="1" applyBorder="1" applyAlignment="1">
      <alignment horizontal="center" vertical="center" wrapText="1"/>
      <protection/>
    </xf>
    <xf numFmtId="0" fontId="10" fillId="33" borderId="55" xfId="53" applyFont="1" applyFill="1" applyBorder="1" applyAlignment="1">
      <alignment horizontal="center" vertical="center"/>
      <protection/>
    </xf>
    <xf numFmtId="0" fontId="10" fillId="33" borderId="56" xfId="53" applyFont="1" applyFill="1" applyBorder="1" applyAlignment="1">
      <alignment horizontal="center" vertical="center"/>
      <protection/>
    </xf>
    <xf numFmtId="0" fontId="10" fillId="33" borderId="57" xfId="53" applyFont="1" applyFill="1" applyBorder="1" applyAlignment="1">
      <alignment horizontal="center" vertical="center"/>
      <protection/>
    </xf>
    <xf numFmtId="0" fontId="2" fillId="0" borderId="58" xfId="53" applyFont="1" applyFill="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10" fillId="33" borderId="11" xfId="53" applyFont="1" applyFill="1" applyBorder="1" applyAlignment="1">
      <alignment horizontal="center" vertical="center"/>
      <protection/>
    </xf>
    <xf numFmtId="0" fontId="10" fillId="33" borderId="12" xfId="53" applyFont="1" applyFill="1" applyBorder="1" applyAlignment="1">
      <alignment horizontal="center" vertical="center"/>
      <protection/>
    </xf>
    <xf numFmtId="0" fontId="10" fillId="33" borderId="13" xfId="53" applyFont="1" applyFill="1" applyBorder="1" applyAlignment="1">
      <alignment horizontal="center" vertical="center" wrapText="1"/>
      <protection/>
    </xf>
    <xf numFmtId="0" fontId="10" fillId="33" borderId="20" xfId="53" applyFont="1" applyFill="1" applyBorder="1" applyAlignment="1">
      <alignment horizontal="center" vertical="center" wrapText="1"/>
      <protection/>
    </xf>
    <xf numFmtId="0" fontId="2" fillId="0" borderId="11" xfId="53" applyBorder="1" applyAlignment="1">
      <alignment horizontal="center" vertical="center" wrapText="1"/>
      <protection/>
    </xf>
    <xf numFmtId="0" fontId="2" fillId="0" borderId="10" xfId="53" applyBorder="1" applyAlignment="1">
      <alignment horizontal="center" vertical="center"/>
      <protection/>
    </xf>
    <xf numFmtId="0" fontId="2" fillId="0" borderId="10" xfId="53" applyFill="1" applyBorder="1" applyAlignment="1">
      <alignment horizontal="center" vertical="center" wrapText="1"/>
      <protection/>
    </xf>
    <xf numFmtId="0" fontId="2" fillId="0" borderId="10" xfId="53" applyFill="1" applyBorder="1" applyAlignment="1">
      <alignment horizontal="center" vertical="center"/>
      <protection/>
    </xf>
    <xf numFmtId="0" fontId="10" fillId="33" borderId="58" xfId="53" applyFont="1" applyFill="1" applyBorder="1" applyAlignment="1">
      <alignment horizontal="center" vertical="center"/>
      <protection/>
    </xf>
    <xf numFmtId="0" fontId="10" fillId="33" borderId="19" xfId="53" applyFont="1" applyFill="1" applyBorder="1" applyAlignment="1">
      <alignment horizontal="center" vertical="center"/>
      <protection/>
    </xf>
    <xf numFmtId="0" fontId="2" fillId="0" borderId="10" xfId="53" applyBorder="1" applyAlignment="1">
      <alignment horizontal="center" vertical="center" wrapText="1"/>
      <protection/>
    </xf>
    <xf numFmtId="0" fontId="2" fillId="0" borderId="12" xfId="53" applyBorder="1" applyAlignment="1">
      <alignment horizontal="center" vertical="center"/>
      <protection/>
    </xf>
    <xf numFmtId="0" fontId="2" fillId="0" borderId="19" xfId="53" applyFont="1" applyFill="1" applyBorder="1" applyAlignment="1">
      <alignment horizontal="center"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_FORMATOS" xfId="53"/>
    <cellStyle name="Normal_Libro1" xfId="54"/>
    <cellStyle name="Normal_Mapa de riesgos de INGEOMINA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07">
    <dxf>
      <fill>
        <patternFill>
          <bgColor rgb="FFFF0000"/>
        </patternFill>
      </fill>
    </dxf>
    <dxf>
      <fill>
        <patternFill>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51"/>
          <bgColor rgb="FF66FF33"/>
        </patternFill>
      </fill>
    </dxf>
    <dxf>
      <fill>
        <patternFill patternType="solid">
          <fgColor indexed="13"/>
          <bgColor rgb="FFFFFF00"/>
        </patternFill>
      </fill>
    </dxf>
    <dxf>
      <fill>
        <patternFill patternType="solid">
          <fgColor indexed="25"/>
          <bgColor rgb="FFFF0000"/>
        </patternFill>
      </fill>
    </dxf>
    <dxf>
      <fill>
        <patternFill patternType="solid">
          <fgColor indexed="49"/>
          <bgColor indexed="11"/>
        </patternFill>
      </fill>
    </dxf>
    <dxf>
      <fill>
        <patternFill patternType="solid">
          <fgColor indexed="34"/>
          <bgColor indexed="13"/>
        </patternFill>
      </fill>
    </dxf>
    <dxf>
      <fill>
        <patternFill patternType="solid">
          <fgColor indexed="13"/>
          <bgColor indexed="51"/>
        </patternFill>
      </fill>
    </dxf>
    <dxf>
      <fill>
        <patternFill>
          <bgColor rgb="FFFF0000"/>
        </patternFill>
      </fill>
    </dxf>
    <dxf>
      <fill>
        <patternFill>
          <bgColor indexed="47"/>
        </patternFill>
      </fill>
    </dxf>
    <dxf>
      <font>
        <name val="Cambria"/>
        <color auto="1"/>
      </font>
      <fill>
        <patternFill>
          <bgColor indexed="43"/>
        </patternFill>
      </fill>
    </dxf>
    <dxf>
      <fill>
        <patternFill>
          <bgColor indexed="43"/>
        </patternFill>
      </fill>
    </dxf>
    <dxf>
      <fill>
        <patternFill>
          <bgColor indexed="47"/>
        </patternFill>
      </fill>
    </dxf>
    <dxf>
      <fill>
        <patternFill>
          <bgColor indexed="11"/>
        </patternFill>
      </fill>
    </dxf>
    <dxf>
      <fill>
        <patternFill>
          <bgColor indexed="13"/>
        </patternFill>
      </fill>
    </dxf>
    <dxf>
      <fill>
        <patternFill>
          <bgColor indexed="51"/>
        </patternFill>
      </fill>
    </dxf>
    <dxf>
      <fill>
        <patternFill>
          <bgColor rgb="FFFFFF00"/>
        </patternFill>
      </fill>
    </dxf>
    <dxf>
      <fill>
        <patternFill>
          <bgColor rgb="FFFFC000"/>
        </patternFill>
      </fill>
    </dxf>
    <dxf>
      <fill>
        <patternFill>
          <bgColor rgb="FFC00000"/>
        </patternFill>
      </fill>
    </dxf>
    <dxf>
      <font>
        <color theme="0"/>
      </font>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rgb="FF99FF33"/>
        </patternFill>
      </fill>
    </dxf>
    <dxf>
      <fill>
        <patternFill>
          <bgColor rgb="FFFFFF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47"/>
        </patternFill>
      </fill>
    </dxf>
    <dxf>
      <fill>
        <patternFill>
          <bgColor indexed="43"/>
        </patternFill>
      </fill>
    </dxf>
    <dxf>
      <fill>
        <patternFill>
          <bgColor rgb="FF66FF33"/>
        </patternFill>
      </fill>
    </dxf>
    <dxf>
      <fill>
        <patternFill>
          <bgColor rgb="FFFFFF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ill>
        <patternFill>
          <bgColor rgb="FF99FF33"/>
        </patternFill>
      </fill>
    </dxf>
    <dxf>
      <fill>
        <patternFill>
          <bgColor rgb="FFFFFF00"/>
        </patternFill>
      </fill>
    </dxf>
    <dxf>
      <fill>
        <patternFill>
          <bgColor rgb="FFFF0000"/>
        </patternFill>
      </fill>
    </dxf>
    <dxf>
      <fill>
        <patternFill>
          <bgColor rgb="FFFF0000"/>
        </patternFill>
      </fill>
    </dxf>
    <dxf>
      <fill>
        <patternFill>
          <bgColor rgb="FF99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1"/>
        </patternFill>
      </fill>
    </dxf>
    <dxf>
      <fill>
        <patternFill>
          <bgColor indexed="13"/>
        </patternFill>
      </fill>
    </dxf>
    <dxf>
      <fill>
        <patternFill>
          <bgColor indexed="51"/>
        </patternFill>
      </fill>
    </dxf>
    <dxf>
      <fill>
        <patternFill>
          <bgColor indexed="47"/>
        </patternFill>
      </fill>
    </dxf>
    <dxf>
      <fill>
        <patternFill>
          <bgColor indexed="43"/>
        </patternFill>
      </fill>
    </dxf>
    <dxf>
      <font>
        <color theme="0"/>
      </font>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indexed="13"/>
        </patternFill>
      </fill>
    </dxf>
    <dxf>
      <fill>
        <patternFill>
          <bgColor indexed="51"/>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66FF33"/>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C00000"/>
        </patternFill>
      </fill>
    </dxf>
    <dxf>
      <fill>
        <patternFill>
          <bgColor rgb="FF00FF00"/>
        </patternFill>
      </fill>
      <border/>
    </dxf>
    <dxf>
      <fill>
        <patternFill>
          <bgColor rgb="FF00B0F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xdr:row>
      <xdr:rowOff>123825</xdr:rowOff>
    </xdr:from>
    <xdr:ext cx="104775" cy="180975"/>
    <xdr:sp fLocksText="0">
      <xdr:nvSpPr>
        <xdr:cNvPr id="1" name="Text Box 41"/>
        <xdr:cNvSpPr txBox="1">
          <a:spLocks noChangeArrowheads="1"/>
        </xdr:cNvSpPr>
      </xdr:nvSpPr>
      <xdr:spPr>
        <a:xfrm>
          <a:off x="12934950" y="1857375"/>
          <a:ext cx="104775" cy="1809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228600</xdr:rowOff>
    </xdr:from>
    <xdr:ext cx="104775" cy="209550"/>
    <xdr:sp fLocksText="0">
      <xdr:nvSpPr>
        <xdr:cNvPr id="2" name="Text Box 41"/>
        <xdr:cNvSpPr txBox="1">
          <a:spLocks noChangeArrowheads="1"/>
        </xdr:cNvSpPr>
      </xdr:nvSpPr>
      <xdr:spPr>
        <a:xfrm>
          <a:off x="12934950" y="22955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228600</xdr:rowOff>
    </xdr:from>
    <xdr:ext cx="104775" cy="209550"/>
    <xdr:sp fLocksText="0">
      <xdr:nvSpPr>
        <xdr:cNvPr id="3" name="Text Box 41"/>
        <xdr:cNvSpPr txBox="1">
          <a:spLocks noChangeArrowheads="1"/>
        </xdr:cNvSpPr>
      </xdr:nvSpPr>
      <xdr:spPr>
        <a:xfrm>
          <a:off x="12934950" y="229552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209550</xdr:rowOff>
    </xdr:from>
    <xdr:ext cx="104775" cy="209550"/>
    <xdr:sp fLocksText="0">
      <xdr:nvSpPr>
        <xdr:cNvPr id="4" name="Text Box 41"/>
        <xdr:cNvSpPr txBox="1">
          <a:spLocks noChangeArrowheads="1"/>
        </xdr:cNvSpPr>
      </xdr:nvSpPr>
      <xdr:spPr>
        <a:xfrm>
          <a:off x="12934950" y="2276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5</xdr:row>
      <xdr:rowOff>209550</xdr:rowOff>
    </xdr:from>
    <xdr:ext cx="104775" cy="209550"/>
    <xdr:sp fLocksText="0">
      <xdr:nvSpPr>
        <xdr:cNvPr id="5" name="Text Box 41"/>
        <xdr:cNvSpPr txBox="1">
          <a:spLocks noChangeArrowheads="1"/>
        </xdr:cNvSpPr>
      </xdr:nvSpPr>
      <xdr:spPr>
        <a:xfrm>
          <a:off x="12934950" y="2276475"/>
          <a:ext cx="104775" cy="20955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228600</xdr:rowOff>
    </xdr:from>
    <xdr:ext cx="104775" cy="219075"/>
    <xdr:sp fLocksText="0">
      <xdr:nvSpPr>
        <xdr:cNvPr id="6" name="Text Box 41"/>
        <xdr:cNvSpPr txBox="1">
          <a:spLocks noChangeArrowheads="1"/>
        </xdr:cNvSpPr>
      </xdr:nvSpPr>
      <xdr:spPr>
        <a:xfrm>
          <a:off x="12934950" y="75819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228600</xdr:rowOff>
    </xdr:from>
    <xdr:ext cx="104775" cy="219075"/>
    <xdr:sp fLocksText="0">
      <xdr:nvSpPr>
        <xdr:cNvPr id="7" name="Text Box 41"/>
        <xdr:cNvSpPr txBox="1">
          <a:spLocks noChangeArrowheads="1"/>
        </xdr:cNvSpPr>
      </xdr:nvSpPr>
      <xdr:spPr>
        <a:xfrm>
          <a:off x="12934950" y="7581900"/>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219075</xdr:rowOff>
    </xdr:from>
    <xdr:ext cx="104775" cy="219075"/>
    <xdr:sp fLocksText="0">
      <xdr:nvSpPr>
        <xdr:cNvPr id="8" name="Text Box 41"/>
        <xdr:cNvSpPr txBox="1">
          <a:spLocks noChangeArrowheads="1"/>
        </xdr:cNvSpPr>
      </xdr:nvSpPr>
      <xdr:spPr>
        <a:xfrm>
          <a:off x="12934950" y="75723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oneCellAnchor>
    <xdr:from>
      <xdr:col>7</xdr:col>
      <xdr:colOff>800100</xdr:colOff>
      <xdr:row>7</xdr:row>
      <xdr:rowOff>219075</xdr:rowOff>
    </xdr:from>
    <xdr:ext cx="104775" cy="219075"/>
    <xdr:sp fLocksText="0">
      <xdr:nvSpPr>
        <xdr:cNvPr id="9" name="Text Box 41"/>
        <xdr:cNvSpPr txBox="1">
          <a:spLocks noChangeArrowheads="1"/>
        </xdr:cNvSpPr>
      </xdr:nvSpPr>
      <xdr:spPr>
        <a:xfrm>
          <a:off x="12934950" y="7572375"/>
          <a:ext cx="104775" cy="219075"/>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122"/>
  <sheetViews>
    <sheetView tabSelected="1" zoomScale="90" zoomScaleNormal="90" zoomScalePageLayoutView="0" workbookViewId="0" topLeftCell="G1">
      <pane ySplit="5" topLeftCell="A15" activePane="bottomLeft" state="frozen"/>
      <selection pane="topLeft" activeCell="C1" sqref="C1"/>
      <selection pane="bottomLeft" activeCell="I20" sqref="I20:O21"/>
    </sheetView>
  </sheetViews>
  <sheetFormatPr defaultColWidth="11.421875" defaultRowHeight="13.5"/>
  <cols>
    <col min="1" max="1" width="20.28125" style="31" customWidth="1"/>
    <col min="2" max="2" width="22.57421875" style="31" customWidth="1"/>
    <col min="3" max="3" width="7.00390625" style="31" bestFit="1" customWidth="1"/>
    <col min="4" max="4" width="34.421875" style="31" customWidth="1"/>
    <col min="5" max="5" width="21.8515625" style="31" customWidth="1"/>
    <col min="6" max="6" width="20.140625" style="31" customWidth="1"/>
    <col min="7" max="7" width="55.7109375" style="31" customWidth="1"/>
    <col min="8" max="8" width="33.140625" style="31" customWidth="1"/>
    <col min="9" max="9" width="12.28125" style="73" customWidth="1"/>
    <col min="10" max="10" width="18.8515625" style="73" customWidth="1"/>
    <col min="11" max="11" width="17.8515625" style="73" customWidth="1"/>
    <col min="12" max="12" width="22.140625" style="73" customWidth="1"/>
    <col min="13" max="13" width="4.7109375" style="31" hidden="1" customWidth="1"/>
    <col min="14" max="14" width="21.28125" style="31" hidden="1" customWidth="1"/>
    <col min="15" max="15" width="22.140625" style="73" customWidth="1"/>
    <col min="16" max="16" width="12.28125" style="31" bestFit="1" customWidth="1"/>
    <col min="17" max="16384" width="11.421875" style="31" customWidth="1"/>
  </cols>
  <sheetData>
    <row r="1" spans="1:15" ht="39.75" customHeight="1">
      <c r="A1" s="195" t="s">
        <v>147</v>
      </c>
      <c r="B1" s="195"/>
      <c r="C1" s="195"/>
      <c r="D1" s="195"/>
      <c r="E1" s="195"/>
      <c r="F1" s="195"/>
      <c r="G1" s="195"/>
      <c r="H1" s="195"/>
      <c r="I1" s="195"/>
      <c r="J1" s="195"/>
      <c r="K1" s="195"/>
      <c r="L1" s="195"/>
      <c r="M1" s="195"/>
      <c r="N1" s="195"/>
      <c r="O1" s="195"/>
    </row>
    <row r="2" spans="1:15" ht="45" customHeight="1">
      <c r="A2" s="196" t="s">
        <v>149</v>
      </c>
      <c r="B2" s="196"/>
      <c r="C2" s="196"/>
      <c r="D2" s="196"/>
      <c r="E2" s="196"/>
      <c r="F2" s="196"/>
      <c r="G2" s="196"/>
      <c r="H2" s="196"/>
      <c r="I2" s="196"/>
      <c r="J2" s="196"/>
      <c r="K2" s="196"/>
      <c r="L2" s="196"/>
      <c r="M2" s="196"/>
      <c r="N2" s="196"/>
      <c r="O2" s="196"/>
    </row>
    <row r="3" spans="1:15" s="30" customFormat="1" ht="28.5" customHeight="1">
      <c r="A3" s="194" t="s">
        <v>142</v>
      </c>
      <c r="B3" s="194"/>
      <c r="C3" s="194"/>
      <c r="D3" s="194"/>
      <c r="E3" s="194"/>
      <c r="F3" s="194"/>
      <c r="G3" s="194" t="s">
        <v>143</v>
      </c>
      <c r="H3" s="194"/>
      <c r="I3" s="194" t="s">
        <v>144</v>
      </c>
      <c r="J3" s="194"/>
      <c r="K3" s="194"/>
      <c r="L3" s="194" t="s">
        <v>145</v>
      </c>
      <c r="M3" s="194"/>
      <c r="N3" s="194"/>
      <c r="O3" s="194"/>
    </row>
    <row r="4" spans="1:15" s="30" customFormat="1" ht="23.25" customHeight="1">
      <c r="A4" s="194" t="s">
        <v>148</v>
      </c>
      <c r="B4" s="194"/>
      <c r="C4" s="194"/>
      <c r="D4" s="194"/>
      <c r="E4" s="194"/>
      <c r="F4" s="194"/>
      <c r="G4" s="194">
        <v>2</v>
      </c>
      <c r="H4" s="194"/>
      <c r="I4" s="193">
        <v>40714</v>
      </c>
      <c r="J4" s="194"/>
      <c r="K4" s="194"/>
      <c r="L4" s="194" t="s">
        <v>146</v>
      </c>
      <c r="M4" s="194"/>
      <c r="N4" s="194"/>
      <c r="O4" s="194"/>
    </row>
    <row r="5" spans="1:15" s="32" customFormat="1" ht="26.25" customHeight="1" thickBot="1">
      <c r="A5" s="180" t="s">
        <v>107</v>
      </c>
      <c r="B5" s="188" t="s">
        <v>108</v>
      </c>
      <c r="C5" s="180" t="s">
        <v>109</v>
      </c>
      <c r="D5" s="180" t="s">
        <v>46</v>
      </c>
      <c r="E5" s="188" t="s">
        <v>120</v>
      </c>
      <c r="F5" s="188" t="s">
        <v>121</v>
      </c>
      <c r="G5" s="180" t="s">
        <v>122</v>
      </c>
      <c r="H5" s="180" t="s">
        <v>123</v>
      </c>
      <c r="I5" s="180" t="s">
        <v>124</v>
      </c>
      <c r="J5" s="180" t="s">
        <v>125</v>
      </c>
      <c r="K5" s="180" t="s">
        <v>126</v>
      </c>
      <c r="L5" s="180" t="s">
        <v>127</v>
      </c>
      <c r="M5" s="180"/>
      <c r="N5" s="180"/>
      <c r="O5" s="180" t="s">
        <v>128</v>
      </c>
    </row>
    <row r="6" spans="1:18" ht="268.5" customHeight="1">
      <c r="A6" s="197"/>
      <c r="B6" s="199"/>
      <c r="C6" s="172">
        <v>1</v>
      </c>
      <c r="D6" s="190" t="s">
        <v>150</v>
      </c>
      <c r="E6" s="190" t="s">
        <v>101</v>
      </c>
      <c r="F6" s="172" t="s">
        <v>152</v>
      </c>
      <c r="G6" s="174" t="s">
        <v>154</v>
      </c>
      <c r="H6" s="174" t="s">
        <v>153</v>
      </c>
      <c r="I6" s="172">
        <v>2</v>
      </c>
      <c r="J6" s="172" t="str">
        <f aca="true" t="shared" si="0" ref="J6:J12">IF(I6=1,"BAJA",IF(I6=2,"MEDIA",IF(I6=3,"ALTA","")))</f>
        <v>MEDIA</v>
      </c>
      <c r="K6" s="172">
        <v>20</v>
      </c>
      <c r="L6" s="172" t="str">
        <f aca="true" t="shared" si="1" ref="L6:L12">IF(K6=5,"LEVE",IF(K6=10,"MODERADO",IF(K6=20,"FUERTE","")))</f>
        <v>FUERTE</v>
      </c>
      <c r="M6" s="172">
        <f aca="true" t="shared" si="2" ref="M6:M12">I6*K6</f>
        <v>40</v>
      </c>
      <c r="N6" s="172" t="str">
        <f aca="true" t="shared" si="3" ref="N6:N12">CONCATENATE(L6,J6)</f>
        <v>FUERTEMEDIA</v>
      </c>
      <c r="O6" s="172" t="str">
        <f aca="true" t="shared" si="4" ref="O6:O12">(VLOOKUP(M6,$H$112:$I$119,2,0))</f>
        <v>ZONA DE RIESGO INACEPTABLE</v>
      </c>
      <c r="Q6" s="74"/>
      <c r="R6" s="76"/>
    </row>
    <row r="7" spans="1:17" ht="147.75" customHeight="1">
      <c r="A7" s="198"/>
      <c r="B7" s="199"/>
      <c r="C7" s="172">
        <v>2</v>
      </c>
      <c r="D7" s="190" t="s">
        <v>151</v>
      </c>
      <c r="E7" s="190"/>
      <c r="F7" s="172" t="s">
        <v>152</v>
      </c>
      <c r="G7" s="174" t="s">
        <v>162</v>
      </c>
      <c r="H7" s="174" t="s">
        <v>160</v>
      </c>
      <c r="I7" s="172">
        <v>2</v>
      </c>
      <c r="J7" s="172" t="str">
        <f t="shared" si="0"/>
        <v>MEDIA</v>
      </c>
      <c r="K7" s="172">
        <v>20</v>
      </c>
      <c r="L7" s="172" t="str">
        <f t="shared" si="1"/>
        <v>FUERTE</v>
      </c>
      <c r="M7" s="172">
        <f t="shared" si="2"/>
        <v>40</v>
      </c>
      <c r="N7" s="172" t="str">
        <f t="shared" si="3"/>
        <v>FUERTEMEDIA</v>
      </c>
      <c r="O7" s="172" t="str">
        <f t="shared" si="4"/>
        <v>ZONA DE RIESGO INACEPTABLE</v>
      </c>
      <c r="Q7" s="33"/>
    </row>
    <row r="8" spans="1:17" ht="145.5" customHeight="1">
      <c r="A8" s="198"/>
      <c r="B8" s="199"/>
      <c r="C8" s="172">
        <v>3</v>
      </c>
      <c r="D8" s="190"/>
      <c r="E8" s="190"/>
      <c r="F8" s="172"/>
      <c r="G8" s="174"/>
      <c r="H8" s="174"/>
      <c r="I8" s="172"/>
      <c r="J8" s="172">
        <f t="shared" si="0"/>
      </c>
      <c r="K8" s="172"/>
      <c r="L8" s="172">
        <f t="shared" si="1"/>
      </c>
      <c r="M8" s="172">
        <f t="shared" si="2"/>
        <v>0</v>
      </c>
      <c r="N8" s="172">
        <f t="shared" si="3"/>
      </c>
      <c r="O8" s="172" t="e">
        <f t="shared" si="4"/>
        <v>#N/A</v>
      </c>
      <c r="Q8" s="33"/>
    </row>
    <row r="9" spans="1:17" ht="127.5" customHeight="1">
      <c r="A9" s="198"/>
      <c r="B9" s="199"/>
      <c r="C9" s="172">
        <v>4</v>
      </c>
      <c r="D9" s="190"/>
      <c r="E9" s="190"/>
      <c r="F9" s="172"/>
      <c r="G9" s="175"/>
      <c r="H9" s="174"/>
      <c r="I9" s="172"/>
      <c r="J9" s="172">
        <f t="shared" si="0"/>
      </c>
      <c r="K9" s="172"/>
      <c r="L9" s="172">
        <f t="shared" si="1"/>
      </c>
      <c r="M9" s="172">
        <f t="shared" si="2"/>
        <v>0</v>
      </c>
      <c r="N9" s="172">
        <f t="shared" si="3"/>
      </c>
      <c r="O9" s="172" t="e">
        <f t="shared" si="4"/>
        <v>#N/A</v>
      </c>
      <c r="Q9" s="33"/>
    </row>
    <row r="10" spans="1:17" ht="120" customHeight="1">
      <c r="A10" s="198"/>
      <c r="B10" s="199"/>
      <c r="C10" s="190">
        <v>5</v>
      </c>
      <c r="D10" s="190"/>
      <c r="E10" s="190"/>
      <c r="F10" s="172"/>
      <c r="G10" s="175"/>
      <c r="H10" s="174"/>
      <c r="I10" s="172"/>
      <c r="J10" s="172">
        <f t="shared" si="0"/>
      </c>
      <c r="K10" s="172"/>
      <c r="L10" s="172">
        <f t="shared" si="1"/>
      </c>
      <c r="M10" s="172">
        <f t="shared" si="2"/>
        <v>0</v>
      </c>
      <c r="N10" s="172">
        <f t="shared" si="3"/>
      </c>
      <c r="O10" s="172" t="e">
        <f>(VLOOKUP(M10,$H$111:$I$118,2,0))</f>
        <v>#N/A</v>
      </c>
      <c r="Q10" s="33"/>
    </row>
    <row r="11" spans="1:17" ht="149.25" customHeight="1">
      <c r="A11" s="198"/>
      <c r="B11" s="199"/>
      <c r="C11" s="190">
        <v>6</v>
      </c>
      <c r="D11" s="190"/>
      <c r="E11" s="190"/>
      <c r="F11" s="172"/>
      <c r="G11" s="174"/>
      <c r="H11" s="174"/>
      <c r="I11" s="172"/>
      <c r="J11" s="172">
        <f>IF(I11=1,"BAJA",IF(I11=2,"MEDIA",IF(I11=3,"ALTA","")))</f>
      </c>
      <c r="K11" s="172"/>
      <c r="L11" s="172">
        <f>IF(K11=5,"LEVE",IF(K11=10,"MODERADO",IF(K11=20,"FUERTE","")))</f>
      </c>
      <c r="M11" s="172">
        <f>I11*K11</f>
        <v>0</v>
      </c>
      <c r="N11" s="172">
        <f>CONCATENATE(L11,J11)</f>
      </c>
      <c r="O11" s="172" t="e">
        <f>(VLOOKUP(M11,$H$111:$I$118,2,0))</f>
        <v>#N/A</v>
      </c>
      <c r="Q11" s="33"/>
    </row>
    <row r="12" spans="1:17" ht="138" customHeight="1">
      <c r="A12" s="198"/>
      <c r="B12" s="199"/>
      <c r="C12" s="190">
        <v>7</v>
      </c>
      <c r="D12" s="192"/>
      <c r="E12" s="190"/>
      <c r="F12" s="172"/>
      <c r="G12" s="174"/>
      <c r="H12" s="174"/>
      <c r="I12" s="172"/>
      <c r="J12" s="172">
        <f t="shared" si="0"/>
      </c>
      <c r="K12" s="172"/>
      <c r="L12" s="172">
        <f t="shared" si="1"/>
      </c>
      <c r="M12" s="172">
        <f t="shared" si="2"/>
        <v>0</v>
      </c>
      <c r="N12" s="172">
        <f t="shared" si="3"/>
      </c>
      <c r="O12" s="172" t="e">
        <f t="shared" si="4"/>
        <v>#N/A</v>
      </c>
      <c r="Q12" s="33"/>
    </row>
    <row r="13" spans="1:15" ht="132.75" customHeight="1">
      <c r="A13" s="198"/>
      <c r="B13" s="199"/>
      <c r="C13" s="190">
        <v>8</v>
      </c>
      <c r="D13" s="192"/>
      <c r="E13" s="190"/>
      <c r="F13" s="190"/>
      <c r="G13" s="177"/>
      <c r="H13" s="174"/>
      <c r="I13" s="172"/>
      <c r="J13" s="172">
        <f>IF(I13=1,"BAJA",IF(I13=2,"MEDIA",IF(I13=3,"ALTA","")))</f>
      </c>
      <c r="K13" s="172"/>
      <c r="L13" s="172">
        <f>IF(K13=5,"LEVE",IF(K13=10,"MODERADO",IF(K13=20,"FUERTE","")))</f>
      </c>
      <c r="M13" s="172">
        <f>I13*K13</f>
        <v>0</v>
      </c>
      <c r="N13" s="172">
        <f>CONCATENATE(L13,J13)</f>
      </c>
      <c r="O13" s="172" t="e">
        <f>(VLOOKUP(M13,$H$112:$I$119,2,0))</f>
        <v>#N/A</v>
      </c>
    </row>
    <row r="14" spans="1:15" ht="120" customHeight="1">
      <c r="A14" s="198"/>
      <c r="B14" s="199"/>
      <c r="C14" s="172">
        <v>9</v>
      </c>
      <c r="D14" s="190"/>
      <c r="E14" s="190"/>
      <c r="F14" s="172"/>
      <c r="G14" s="175"/>
      <c r="H14" s="174"/>
      <c r="I14" s="172"/>
      <c r="J14" s="172">
        <f>IF(I14=1,"BAJA",IF(I14=2,"MEDIA",IF(I14=3,"ALTA","")))</f>
      </c>
      <c r="K14" s="172"/>
      <c r="L14" s="172">
        <f>IF(K14=5,"LEVE",IF(K14=10,"MODERADO",IF(K14=20,"FUERTE","")))</f>
      </c>
      <c r="M14" s="172">
        <f>I14*K14</f>
        <v>0</v>
      </c>
      <c r="N14" s="172">
        <f>CONCATENATE(L14,J14)</f>
      </c>
      <c r="O14" s="172" t="e">
        <f>(VLOOKUP(M14,$H$112:$I$119,2,0))</f>
        <v>#N/A</v>
      </c>
    </row>
    <row r="15" spans="1:15" ht="90" customHeight="1">
      <c r="A15" s="198"/>
      <c r="B15" s="199"/>
      <c r="C15" s="172">
        <v>8</v>
      </c>
      <c r="D15" s="173"/>
      <c r="E15" s="174"/>
      <c r="F15" s="175"/>
      <c r="G15" s="174"/>
      <c r="H15" s="174"/>
      <c r="I15" s="172"/>
      <c r="J15" s="172"/>
      <c r="K15" s="172"/>
      <c r="L15" s="172"/>
      <c r="M15" s="172"/>
      <c r="N15" s="172"/>
      <c r="O15" s="172"/>
    </row>
    <row r="16" spans="1:15" ht="12.75" customHeight="1">
      <c r="A16" s="198"/>
      <c r="B16" s="199"/>
      <c r="C16" s="172">
        <v>11</v>
      </c>
      <c r="D16" s="176"/>
      <c r="E16" s="177"/>
      <c r="F16" s="173"/>
      <c r="G16" s="177"/>
      <c r="H16" s="177"/>
      <c r="I16" s="172"/>
      <c r="J16" s="172"/>
      <c r="K16" s="172"/>
      <c r="L16" s="172"/>
      <c r="M16" s="172"/>
      <c r="N16" s="172"/>
      <c r="O16" s="172"/>
    </row>
    <row r="17" spans="1:15" ht="12.75" customHeight="1">
      <c r="A17" s="198"/>
      <c r="B17" s="199"/>
      <c r="C17" s="172">
        <v>12</v>
      </c>
      <c r="D17" s="178"/>
      <c r="E17" s="174"/>
      <c r="F17" s="175"/>
      <c r="G17" s="174"/>
      <c r="H17" s="174"/>
      <c r="I17" s="172"/>
      <c r="J17" s="172">
        <f>IF(I17=1,"BAJA",IF(I17=2,"MEDIA",IF(I17=3,"ALTA","")))</f>
      </c>
      <c r="K17" s="172"/>
      <c r="L17" s="172">
        <f>IF(K17=5,"LEVE",IF(K17=10,"MODERADO",IF(K17=20,"FUERTE","")))</f>
      </c>
      <c r="M17" s="172">
        <f>I17*K17</f>
        <v>0</v>
      </c>
      <c r="N17" s="172">
        <f>CONCATENATE(L17,J17)</f>
      </c>
      <c r="O17" s="172" t="str">
        <f>(VLOOKUP(M17,$H$114:$I$121,2,0))</f>
        <v>·</v>
      </c>
    </row>
    <row r="18" spans="1:15" ht="12.75" customHeight="1">
      <c r="A18" s="198"/>
      <c r="B18" s="199"/>
      <c r="C18" s="172">
        <v>13</v>
      </c>
      <c r="D18" s="173"/>
      <c r="E18" s="174"/>
      <c r="F18" s="175"/>
      <c r="G18" s="174"/>
      <c r="H18" s="174"/>
      <c r="I18" s="172"/>
      <c r="J18" s="172">
        <f>IF(I18=1,"BAJA",IF(I18=2,"MEDIA",IF(I18=3,"ALTA","")))</f>
      </c>
      <c r="K18" s="172"/>
      <c r="L18" s="172">
        <f>IF(K18=5,"LEVE",IF(K18=10,"MODERADO",IF(K18=20,"FUERTE","")))</f>
      </c>
      <c r="M18" s="172">
        <f>I18*K18</f>
        <v>0</v>
      </c>
      <c r="N18" s="172">
        <f>CONCATENATE(L18,J18)</f>
      </c>
      <c r="O18" s="172" t="str">
        <f>(VLOOKUP(M18,$H$114:$I$121,2,0))</f>
        <v>·</v>
      </c>
    </row>
    <row r="19" spans="1:15" s="30" customFormat="1" ht="30.75" customHeight="1">
      <c r="A19" s="179" t="s">
        <v>0</v>
      </c>
      <c r="B19" s="201" t="s">
        <v>164</v>
      </c>
      <c r="C19" s="201"/>
      <c r="D19" s="201"/>
      <c r="E19" s="201"/>
      <c r="F19" s="201"/>
      <c r="G19" s="201"/>
      <c r="H19" s="179" t="s">
        <v>3</v>
      </c>
      <c r="I19" s="200">
        <v>43424</v>
      </c>
      <c r="J19" s="201"/>
      <c r="K19" s="201"/>
      <c r="L19" s="201"/>
      <c r="M19" s="201"/>
      <c r="N19" s="201"/>
      <c r="O19" s="201"/>
    </row>
    <row r="20" spans="1:15" ht="30.75" customHeight="1">
      <c r="A20" s="179" t="s">
        <v>1</v>
      </c>
      <c r="B20" s="201"/>
      <c r="C20" s="202"/>
      <c r="D20" s="202"/>
      <c r="E20" s="202"/>
      <c r="F20" s="202"/>
      <c r="G20" s="202"/>
      <c r="H20" s="179" t="s">
        <v>3</v>
      </c>
      <c r="I20" s="200"/>
      <c r="J20" s="201"/>
      <c r="K20" s="201"/>
      <c r="L20" s="201"/>
      <c r="M20" s="201"/>
      <c r="N20" s="201"/>
      <c r="O20" s="201"/>
    </row>
    <row r="21" spans="1:15" ht="30.75" customHeight="1">
      <c r="A21" s="179" t="s">
        <v>2</v>
      </c>
      <c r="B21" s="201"/>
      <c r="C21" s="201"/>
      <c r="D21" s="201"/>
      <c r="E21" s="201"/>
      <c r="F21" s="201"/>
      <c r="G21" s="201"/>
      <c r="H21" s="179" t="s">
        <v>3</v>
      </c>
      <c r="I21" s="200"/>
      <c r="J21" s="201"/>
      <c r="K21" s="201"/>
      <c r="L21" s="201"/>
      <c r="M21" s="201"/>
      <c r="N21" s="201"/>
      <c r="O21" s="201"/>
    </row>
    <row r="114" spans="1:16" ht="38.25" hidden="1">
      <c r="A114" s="77"/>
      <c r="B114" s="78"/>
      <c r="C114" s="78"/>
      <c r="D114" s="78"/>
      <c r="E114" s="78"/>
      <c r="F114" s="78">
        <v>1</v>
      </c>
      <c r="G114" s="78">
        <v>5</v>
      </c>
      <c r="H114" s="78">
        <v>5</v>
      </c>
      <c r="I114" s="79" t="s">
        <v>4</v>
      </c>
      <c r="J114" s="80">
        <v>1</v>
      </c>
      <c r="K114" s="80">
        <v>5</v>
      </c>
      <c r="L114" s="80" t="s">
        <v>8</v>
      </c>
      <c r="M114" s="78"/>
      <c r="N114" s="78"/>
      <c r="O114" s="80"/>
      <c r="P114" s="81" t="s">
        <v>101</v>
      </c>
    </row>
    <row r="115" spans="1:16" ht="38.25" hidden="1">
      <c r="A115" s="82"/>
      <c r="B115" s="83"/>
      <c r="C115" s="83"/>
      <c r="D115" s="83"/>
      <c r="E115" s="83"/>
      <c r="F115" s="83">
        <v>2</v>
      </c>
      <c r="G115" s="83">
        <v>10</v>
      </c>
      <c r="H115" s="83">
        <v>10</v>
      </c>
      <c r="I115" s="84" t="s">
        <v>5</v>
      </c>
      <c r="J115" s="85">
        <v>1</v>
      </c>
      <c r="K115" s="85">
        <v>10</v>
      </c>
      <c r="L115" s="85" t="s">
        <v>10</v>
      </c>
      <c r="M115" s="83"/>
      <c r="N115" s="83"/>
      <c r="O115" s="85"/>
      <c r="P115" s="86" t="s">
        <v>47</v>
      </c>
    </row>
    <row r="116" spans="1:16" ht="51" hidden="1">
      <c r="A116" s="82"/>
      <c r="B116" s="83"/>
      <c r="C116" s="83"/>
      <c r="D116" s="83"/>
      <c r="E116" s="83"/>
      <c r="F116" s="83">
        <v>3</v>
      </c>
      <c r="G116" s="83">
        <v>20</v>
      </c>
      <c r="H116" s="83">
        <v>15</v>
      </c>
      <c r="I116" s="84" t="s">
        <v>6</v>
      </c>
      <c r="J116" s="85">
        <v>1</v>
      </c>
      <c r="K116" s="85">
        <v>20</v>
      </c>
      <c r="L116" s="85" t="s">
        <v>10</v>
      </c>
      <c r="M116" s="83"/>
      <c r="N116" s="83"/>
      <c r="O116" s="85"/>
      <c r="P116" s="86" t="s">
        <v>48</v>
      </c>
    </row>
    <row r="117" spans="1:16" ht="51" hidden="1">
      <c r="A117" s="82"/>
      <c r="B117" s="83"/>
      <c r="C117" s="83"/>
      <c r="D117" s="83"/>
      <c r="E117" s="83"/>
      <c r="F117" s="83"/>
      <c r="G117" s="83"/>
      <c r="H117" s="83">
        <v>20</v>
      </c>
      <c r="I117" s="84" t="s">
        <v>6</v>
      </c>
      <c r="J117" s="85">
        <v>2</v>
      </c>
      <c r="K117" s="85">
        <v>5</v>
      </c>
      <c r="L117" s="85" t="s">
        <v>11</v>
      </c>
      <c r="M117" s="83"/>
      <c r="N117" s="83"/>
      <c r="O117" s="85"/>
      <c r="P117" s="86" t="s">
        <v>49</v>
      </c>
    </row>
    <row r="118" spans="1:16" ht="51" hidden="1">
      <c r="A118" s="82"/>
      <c r="B118" s="83"/>
      <c r="C118" s="83"/>
      <c r="D118" s="83"/>
      <c r="E118" s="83"/>
      <c r="F118" s="83"/>
      <c r="G118" s="83"/>
      <c r="H118" s="83">
        <v>30</v>
      </c>
      <c r="I118" s="84" t="s">
        <v>7</v>
      </c>
      <c r="J118" s="85">
        <v>2</v>
      </c>
      <c r="K118" s="85">
        <v>10</v>
      </c>
      <c r="L118" s="85" t="s">
        <v>12</v>
      </c>
      <c r="M118" s="83"/>
      <c r="N118" s="83"/>
      <c r="O118" s="85"/>
      <c r="P118" s="86" t="s">
        <v>102</v>
      </c>
    </row>
    <row r="119" spans="1:16" ht="51" hidden="1">
      <c r="A119" s="82"/>
      <c r="B119" s="83"/>
      <c r="C119" s="83"/>
      <c r="D119" s="83"/>
      <c r="E119" s="83"/>
      <c r="F119" s="83"/>
      <c r="G119" s="83"/>
      <c r="H119" s="83">
        <v>40</v>
      </c>
      <c r="I119" s="84" t="s">
        <v>7</v>
      </c>
      <c r="J119" s="85">
        <v>2</v>
      </c>
      <c r="K119" s="85">
        <v>20</v>
      </c>
      <c r="L119" s="85" t="s">
        <v>12</v>
      </c>
      <c r="M119" s="83"/>
      <c r="N119" s="83"/>
      <c r="O119" s="85"/>
      <c r="P119" s="86"/>
    </row>
    <row r="120" spans="1:16" ht="51" hidden="1">
      <c r="A120" s="82"/>
      <c r="B120" s="83"/>
      <c r="C120" s="83"/>
      <c r="D120" s="83"/>
      <c r="E120" s="83"/>
      <c r="F120" s="83"/>
      <c r="G120" s="83"/>
      <c r="H120" s="83">
        <v>60</v>
      </c>
      <c r="I120" s="84" t="s">
        <v>7</v>
      </c>
      <c r="J120" s="85">
        <v>3</v>
      </c>
      <c r="K120" s="85">
        <v>5</v>
      </c>
      <c r="L120" s="85" t="s">
        <v>9</v>
      </c>
      <c r="M120" s="83"/>
      <c r="N120" s="83"/>
      <c r="O120" s="85"/>
      <c r="P120" s="86"/>
    </row>
    <row r="121" spans="1:16" ht="38.25" hidden="1">
      <c r="A121" s="82"/>
      <c r="B121" s="83"/>
      <c r="C121" s="83"/>
      <c r="D121" s="83"/>
      <c r="E121" s="83"/>
      <c r="F121" s="83"/>
      <c r="G121" s="83"/>
      <c r="H121" s="83">
        <v>0</v>
      </c>
      <c r="I121" s="103" t="s">
        <v>98</v>
      </c>
      <c r="J121" s="85">
        <v>3</v>
      </c>
      <c r="K121" s="85">
        <v>10</v>
      </c>
      <c r="L121" s="85" t="s">
        <v>103</v>
      </c>
      <c r="M121" s="83"/>
      <c r="N121" s="83"/>
      <c r="O121" s="85"/>
      <c r="P121" s="86"/>
    </row>
    <row r="122" spans="1:16" ht="39" hidden="1" thickBot="1">
      <c r="A122" s="87"/>
      <c r="B122" s="88"/>
      <c r="C122" s="88"/>
      <c r="D122" s="88"/>
      <c r="E122" s="88"/>
      <c r="F122" s="88"/>
      <c r="G122" s="88"/>
      <c r="H122" s="88"/>
      <c r="I122" s="89"/>
      <c r="J122" s="89">
        <v>3</v>
      </c>
      <c r="K122" s="89">
        <v>20</v>
      </c>
      <c r="L122" s="89" t="s">
        <v>104</v>
      </c>
      <c r="M122" s="88"/>
      <c r="N122" s="88"/>
      <c r="O122" s="89"/>
      <c r="P122" s="90"/>
    </row>
  </sheetData>
  <sheetProtection/>
  <mergeCells count="18">
    <mergeCell ref="A6:A18"/>
    <mergeCell ref="B6:B18"/>
    <mergeCell ref="A4:F4"/>
    <mergeCell ref="I20:O20"/>
    <mergeCell ref="I21:O21"/>
    <mergeCell ref="I19:O19"/>
    <mergeCell ref="B19:G19"/>
    <mergeCell ref="B20:G20"/>
    <mergeCell ref="B21:G21"/>
    <mergeCell ref="G4:H4"/>
    <mergeCell ref="I4:K4"/>
    <mergeCell ref="L4:O4"/>
    <mergeCell ref="A1:O1"/>
    <mergeCell ref="A2:O2"/>
    <mergeCell ref="A3:F3"/>
    <mergeCell ref="G3:H3"/>
    <mergeCell ref="I3:K3"/>
    <mergeCell ref="L3:O3"/>
  </mergeCells>
  <conditionalFormatting sqref="R6">
    <cfRule type="cellIs" priority="142" dxfId="21" operator="equal" stopIfTrue="1">
      <formula>"ZONA DE RIESGO INACEPTABLE"</formula>
    </cfRule>
    <cfRule type="cellIs" priority="143" dxfId="20" operator="equal" stopIfTrue="1">
      <formula>"ZONA DE RIESGO IMPORTANTE"</formula>
    </cfRule>
    <cfRule type="cellIs" priority="144" dxfId="19" operator="equal" stopIfTrue="1">
      <formula>"ZONA DE RIESGO MODERADO"</formula>
    </cfRule>
    <cfRule type="cellIs" priority="145" dxfId="204" operator="equal" stopIfTrue="1">
      <formula>"ZONA DE RIESGO TOLERABLE"</formula>
    </cfRule>
    <cfRule type="cellIs" priority="146" dxfId="205" operator="equal" stopIfTrue="1">
      <formula>"ZONA DE RIESGO ACEPTABLE"</formula>
    </cfRule>
  </conditionalFormatting>
  <conditionalFormatting sqref="J16:J18">
    <cfRule type="cellIs" priority="150" dxfId="0" operator="equal" stopIfTrue="1">
      <formula>"ALTA"</formula>
    </cfRule>
    <cfRule type="cellIs" priority="151" dxfId="19" operator="equal" stopIfTrue="1">
      <formula>"MEDIA"</formula>
    </cfRule>
    <cfRule type="cellIs" priority="152" dxfId="27" operator="equal" stopIfTrue="1">
      <formula>"BAJA"</formula>
    </cfRule>
  </conditionalFormatting>
  <conditionalFormatting sqref="L16:L18">
    <cfRule type="cellIs" priority="153" dxfId="0" operator="equal" stopIfTrue="1">
      <formula>"FUERTE"</formula>
    </cfRule>
    <cfRule type="cellIs" priority="154" dxfId="19" operator="equal" stopIfTrue="1">
      <formula>"MODERADO"</formula>
    </cfRule>
    <cfRule type="cellIs" priority="155" dxfId="27" operator="equal" stopIfTrue="1">
      <formula>"LEVE"</formula>
    </cfRule>
  </conditionalFormatting>
  <conditionalFormatting sqref="O16:O18">
    <cfRule type="cellIs" priority="141" dxfId="0" operator="equal" stopIfTrue="1">
      <formula>"ZONA DE RIESGO INACEPTABLE"</formula>
    </cfRule>
    <cfRule type="cellIs" priority="156" dxfId="18" operator="equal" stopIfTrue="1">
      <formula>"ZONA DE RIESGO IMPORTANTE"</formula>
    </cfRule>
    <cfRule type="cellIs" priority="157" dxfId="17" operator="equal" stopIfTrue="1">
      <formula>"ZONA DE RIESGO MODERADO"</formula>
    </cfRule>
    <cfRule type="cellIs" priority="158" dxfId="16" operator="equal" stopIfTrue="1">
      <formula>"ZONA DE RIESGO ACEPTABLE"</formula>
    </cfRule>
  </conditionalFormatting>
  <conditionalFormatting sqref="J15">
    <cfRule type="cellIs" priority="92" dxfId="0" operator="equal" stopIfTrue="1">
      <formula>"ALTA"</formula>
    </cfRule>
    <cfRule type="cellIs" priority="93" dxfId="19" operator="equal" stopIfTrue="1">
      <formula>"MEDIA"</formula>
    </cfRule>
    <cfRule type="cellIs" priority="94" dxfId="27" operator="equal" stopIfTrue="1">
      <formula>"BAJA"</formula>
    </cfRule>
  </conditionalFormatting>
  <conditionalFormatting sqref="L15">
    <cfRule type="cellIs" priority="95" dxfId="0" operator="equal" stopIfTrue="1">
      <formula>"FUERTE"</formula>
    </cfRule>
    <cfRule type="cellIs" priority="96" dxfId="19" operator="equal" stopIfTrue="1">
      <formula>"MODERADO"</formula>
    </cfRule>
    <cfRule type="cellIs" priority="97" dxfId="27" operator="equal" stopIfTrue="1">
      <formula>"LEVE"</formula>
    </cfRule>
  </conditionalFormatting>
  <conditionalFormatting sqref="O15">
    <cfRule type="cellIs" priority="91" dxfId="0" operator="equal" stopIfTrue="1">
      <formula>"ZONA DE RIESGO INACEPTABLE"</formula>
    </cfRule>
    <cfRule type="cellIs" priority="98" dxfId="18" operator="equal" stopIfTrue="1">
      <formula>"ZONA DE RIESGO IMPORTANTE"</formula>
    </cfRule>
    <cfRule type="cellIs" priority="99" dxfId="17" operator="equal" stopIfTrue="1">
      <formula>"ZONA DE RIESGO MODERADO"</formula>
    </cfRule>
    <cfRule type="cellIs" priority="100" dxfId="16" operator="equal" stopIfTrue="1">
      <formula>"ZONA DE RIESGO ACEPTABLE"</formula>
    </cfRule>
  </conditionalFormatting>
  <conditionalFormatting sqref="J6">
    <cfRule type="cellIs" priority="82" dxfId="0" operator="equal" stopIfTrue="1">
      <formula>"ALTA"</formula>
    </cfRule>
    <cfRule type="cellIs" priority="83" dxfId="19" operator="equal" stopIfTrue="1">
      <formula>"MEDIA"</formula>
    </cfRule>
    <cfRule type="cellIs" priority="84" dxfId="27" operator="equal" stopIfTrue="1">
      <formula>"BAJA"</formula>
    </cfRule>
  </conditionalFormatting>
  <conditionalFormatting sqref="L6">
    <cfRule type="cellIs" priority="85" dxfId="0" operator="equal" stopIfTrue="1">
      <formula>"FUERTE"</formula>
    </cfRule>
    <cfRule type="cellIs" priority="86" dxfId="19" operator="equal" stopIfTrue="1">
      <formula>"MODERADO"</formula>
    </cfRule>
    <cfRule type="cellIs" priority="87" dxfId="27" operator="equal" stopIfTrue="1">
      <formula>"LEVE"</formula>
    </cfRule>
  </conditionalFormatting>
  <conditionalFormatting sqref="O6">
    <cfRule type="cellIs" priority="81" dxfId="0" operator="equal" stopIfTrue="1">
      <formula>"ZONA DE RIESGO INACEPTABLE"</formula>
    </cfRule>
    <cfRule type="cellIs" priority="88" dxfId="18" operator="equal" stopIfTrue="1">
      <formula>"ZONA DE RIESGO IMPORTANTE"</formula>
    </cfRule>
    <cfRule type="cellIs" priority="89" dxfId="17" operator="equal" stopIfTrue="1">
      <formula>"ZONA DE RIESGO MODERADO"</formula>
    </cfRule>
    <cfRule type="cellIs" priority="90" dxfId="16" operator="equal" stopIfTrue="1">
      <formula>"ZONA DE RIESGO ACEPTABLE"</formula>
    </cfRule>
  </conditionalFormatting>
  <conditionalFormatting sqref="J7">
    <cfRule type="cellIs" priority="72" dxfId="0" operator="equal" stopIfTrue="1">
      <formula>"ALTA"</formula>
    </cfRule>
    <cfRule type="cellIs" priority="73" dxfId="19" operator="equal" stopIfTrue="1">
      <formula>"MEDIA"</formula>
    </cfRule>
    <cfRule type="cellIs" priority="74" dxfId="27" operator="equal" stopIfTrue="1">
      <formula>"BAJA"</formula>
    </cfRule>
  </conditionalFormatting>
  <conditionalFormatting sqref="L7">
    <cfRule type="cellIs" priority="75" dxfId="0" operator="equal" stopIfTrue="1">
      <formula>"FUERTE"</formula>
    </cfRule>
    <cfRule type="cellIs" priority="76" dxfId="19" operator="equal" stopIfTrue="1">
      <formula>"MODERADO"</formula>
    </cfRule>
    <cfRule type="cellIs" priority="77" dxfId="27" operator="equal" stopIfTrue="1">
      <formula>"LEVE"</formula>
    </cfRule>
  </conditionalFormatting>
  <conditionalFormatting sqref="O7">
    <cfRule type="cellIs" priority="71" dxfId="0" operator="equal" stopIfTrue="1">
      <formula>"ZONA DE RIESGO INACEPTABLE"</formula>
    </cfRule>
    <cfRule type="cellIs" priority="78" dxfId="18" operator="equal" stopIfTrue="1">
      <formula>"ZONA DE RIESGO IMPORTANTE"</formula>
    </cfRule>
    <cfRule type="cellIs" priority="79" dxfId="17" operator="equal" stopIfTrue="1">
      <formula>"ZONA DE RIESGO MODERADO"</formula>
    </cfRule>
    <cfRule type="cellIs" priority="80" dxfId="16" operator="equal" stopIfTrue="1">
      <formula>"ZONA DE RIESGO ACEPTABLE"</formula>
    </cfRule>
  </conditionalFormatting>
  <conditionalFormatting sqref="J8">
    <cfRule type="cellIs" priority="62" dxfId="0" operator="equal" stopIfTrue="1">
      <formula>"ALTA"</formula>
    </cfRule>
    <cfRule type="cellIs" priority="63" dxfId="19" operator="equal" stopIfTrue="1">
      <formula>"MEDIA"</formula>
    </cfRule>
    <cfRule type="cellIs" priority="64" dxfId="27" operator="equal" stopIfTrue="1">
      <formula>"BAJA"</formula>
    </cfRule>
  </conditionalFormatting>
  <conditionalFormatting sqref="L8">
    <cfRule type="cellIs" priority="65" dxfId="0" operator="equal" stopIfTrue="1">
      <formula>"FUERTE"</formula>
    </cfRule>
    <cfRule type="cellIs" priority="66" dxfId="19" operator="equal" stopIfTrue="1">
      <formula>"MODERADO"</formula>
    </cfRule>
    <cfRule type="cellIs" priority="67" dxfId="27" operator="equal" stopIfTrue="1">
      <formula>"LEVE"</formula>
    </cfRule>
  </conditionalFormatting>
  <conditionalFormatting sqref="O8">
    <cfRule type="cellIs" priority="61" dxfId="0" operator="equal" stopIfTrue="1">
      <formula>"ZONA DE RIESGO INACEPTABLE"</formula>
    </cfRule>
    <cfRule type="cellIs" priority="68" dxfId="18" operator="equal" stopIfTrue="1">
      <formula>"ZONA DE RIESGO IMPORTANTE"</formula>
    </cfRule>
    <cfRule type="cellIs" priority="69" dxfId="17" operator="equal" stopIfTrue="1">
      <formula>"ZONA DE RIESGO MODERADO"</formula>
    </cfRule>
    <cfRule type="cellIs" priority="70" dxfId="16" operator="equal" stopIfTrue="1">
      <formula>"ZONA DE RIESGO ACEPTABLE"</formula>
    </cfRule>
  </conditionalFormatting>
  <conditionalFormatting sqref="J9 J12">
    <cfRule type="cellIs" priority="52" dxfId="0" operator="equal" stopIfTrue="1">
      <formula>"ALTA"</formula>
    </cfRule>
    <cfRule type="cellIs" priority="53" dxfId="19" operator="equal" stopIfTrue="1">
      <formula>"MEDIA"</formula>
    </cfRule>
    <cfRule type="cellIs" priority="54" dxfId="27" operator="equal" stopIfTrue="1">
      <formula>"BAJA"</formula>
    </cfRule>
  </conditionalFormatting>
  <conditionalFormatting sqref="L9 L12">
    <cfRule type="cellIs" priority="55" dxfId="0" operator="equal" stopIfTrue="1">
      <formula>"FUERTE"</formula>
    </cfRule>
    <cfRule type="cellIs" priority="56" dxfId="19" operator="equal" stopIfTrue="1">
      <formula>"MODERADO"</formula>
    </cfRule>
    <cfRule type="cellIs" priority="57" dxfId="27" operator="equal" stopIfTrue="1">
      <formula>"LEVE"</formula>
    </cfRule>
  </conditionalFormatting>
  <conditionalFormatting sqref="O9 O12">
    <cfRule type="cellIs" priority="51" dxfId="0" operator="equal" stopIfTrue="1">
      <formula>"ZONA DE RIESGO INACEPTABLE"</formula>
    </cfRule>
    <cfRule type="cellIs" priority="58" dxfId="18" operator="equal" stopIfTrue="1">
      <formula>"ZONA DE RIESGO IMPORTANTE"</formula>
    </cfRule>
    <cfRule type="cellIs" priority="59" dxfId="17" operator="equal" stopIfTrue="1">
      <formula>"ZONA DE RIESGO MODERADO"</formula>
    </cfRule>
    <cfRule type="cellIs" priority="60" dxfId="16" operator="equal" stopIfTrue="1">
      <formula>"ZONA DE RIESGO ACEPTABLE"</formula>
    </cfRule>
  </conditionalFormatting>
  <conditionalFormatting sqref="J13">
    <cfRule type="cellIs" priority="42" dxfId="0" operator="equal" stopIfTrue="1">
      <formula>"ALTA"</formula>
    </cfRule>
    <cfRule type="cellIs" priority="43" dxfId="19" operator="equal" stopIfTrue="1">
      <formula>"MEDIA"</formula>
    </cfRule>
    <cfRule type="cellIs" priority="44" dxfId="27" operator="equal" stopIfTrue="1">
      <formula>"BAJA"</formula>
    </cfRule>
  </conditionalFormatting>
  <conditionalFormatting sqref="L13:L14">
    <cfRule type="cellIs" priority="45" dxfId="0" operator="equal" stopIfTrue="1">
      <formula>"FUERTE"</formula>
    </cfRule>
    <cfRule type="cellIs" priority="46" dxfId="19" operator="equal" stopIfTrue="1">
      <formula>"MODERADO"</formula>
    </cfRule>
    <cfRule type="cellIs" priority="47" dxfId="27" operator="equal" stopIfTrue="1">
      <formula>"LEVE"</formula>
    </cfRule>
  </conditionalFormatting>
  <conditionalFormatting sqref="O13:O14">
    <cfRule type="cellIs" priority="41" dxfId="0" operator="equal" stopIfTrue="1">
      <formula>"ZONA DE RIESGO INACEPTABLE"</formula>
    </cfRule>
    <cfRule type="cellIs" priority="48" dxfId="18" operator="equal" stopIfTrue="1">
      <formula>"ZONA DE RIESGO IMPORTANTE"</formula>
    </cfRule>
    <cfRule type="cellIs" priority="49" dxfId="17" operator="equal" stopIfTrue="1">
      <formula>"ZONA DE RIESGO MODERADO"</formula>
    </cfRule>
    <cfRule type="cellIs" priority="50" dxfId="16" operator="equal" stopIfTrue="1">
      <formula>"ZONA DE RIESGO ACEPTABLE"</formula>
    </cfRule>
  </conditionalFormatting>
  <conditionalFormatting sqref="J10">
    <cfRule type="cellIs" priority="32" dxfId="0" operator="equal" stopIfTrue="1">
      <formula>"ALTA"</formula>
    </cfRule>
    <cfRule type="cellIs" priority="33" dxfId="19" operator="equal" stopIfTrue="1">
      <formula>"MEDIA"</formula>
    </cfRule>
    <cfRule type="cellIs" priority="34" dxfId="27" operator="equal" stopIfTrue="1">
      <formula>"BAJA"</formula>
    </cfRule>
  </conditionalFormatting>
  <conditionalFormatting sqref="L10">
    <cfRule type="cellIs" priority="35" dxfId="0" operator="equal" stopIfTrue="1">
      <formula>"FUERTE"</formula>
    </cfRule>
    <cfRule type="cellIs" priority="36" dxfId="19" operator="equal" stopIfTrue="1">
      <formula>"MODERADO"</formula>
    </cfRule>
    <cfRule type="cellIs" priority="37" dxfId="27" operator="equal" stopIfTrue="1">
      <formula>"LEVE"</formula>
    </cfRule>
  </conditionalFormatting>
  <conditionalFormatting sqref="O10">
    <cfRule type="cellIs" priority="31" dxfId="0" operator="equal" stopIfTrue="1">
      <formula>"ZONA DE RIESGO INACEPTABLE"</formula>
    </cfRule>
    <cfRule type="cellIs" priority="38" dxfId="18" operator="equal" stopIfTrue="1">
      <formula>"ZONA DE RIESGO IMPORTANTE"</formula>
    </cfRule>
    <cfRule type="cellIs" priority="39" dxfId="17" operator="equal" stopIfTrue="1">
      <formula>"ZONA DE RIESGO MODERADO"</formula>
    </cfRule>
    <cfRule type="cellIs" priority="40" dxfId="16" operator="equal" stopIfTrue="1">
      <formula>"ZONA DE RIESGO ACEPTABLE"</formula>
    </cfRule>
  </conditionalFormatting>
  <conditionalFormatting sqref="J11">
    <cfRule type="cellIs" priority="12" dxfId="0" operator="equal" stopIfTrue="1">
      <formula>"ALTA"</formula>
    </cfRule>
    <cfRule type="cellIs" priority="13" dxfId="19" operator="equal" stopIfTrue="1">
      <formula>"MEDIA"</formula>
    </cfRule>
    <cfRule type="cellIs" priority="14" dxfId="27" operator="equal" stopIfTrue="1">
      <formula>"BAJA"</formula>
    </cfRule>
  </conditionalFormatting>
  <conditionalFormatting sqref="L11">
    <cfRule type="cellIs" priority="15" dxfId="0" operator="equal" stopIfTrue="1">
      <formula>"FUERTE"</formula>
    </cfRule>
    <cfRule type="cellIs" priority="16" dxfId="19" operator="equal" stopIfTrue="1">
      <formula>"MODERADO"</formula>
    </cfRule>
    <cfRule type="cellIs" priority="17" dxfId="27" operator="equal" stopIfTrue="1">
      <formula>"LEVE"</formula>
    </cfRule>
  </conditionalFormatting>
  <conditionalFormatting sqref="O11">
    <cfRule type="cellIs" priority="11" dxfId="0" operator="equal" stopIfTrue="1">
      <formula>"ZONA DE RIESGO INACEPTABLE"</formula>
    </cfRule>
    <cfRule type="cellIs" priority="18" dxfId="18" operator="equal" stopIfTrue="1">
      <formula>"ZONA DE RIESGO IMPORTANTE"</formula>
    </cfRule>
    <cfRule type="cellIs" priority="19" dxfId="17" operator="equal" stopIfTrue="1">
      <formula>"ZONA DE RIESGO MODERADO"</formula>
    </cfRule>
    <cfRule type="cellIs" priority="20" dxfId="16" operator="equal" stopIfTrue="1">
      <formula>"ZONA DE RIESGO ACEPTABLE"</formula>
    </cfRule>
  </conditionalFormatting>
  <conditionalFormatting sqref="J14">
    <cfRule type="cellIs" priority="8" dxfId="0" operator="equal" stopIfTrue="1">
      <formula>"ALTA"</formula>
    </cfRule>
    <cfRule type="cellIs" priority="9" dxfId="19" operator="equal" stopIfTrue="1">
      <formula>"MEDIA"</formula>
    </cfRule>
    <cfRule type="cellIs" priority="10" dxfId="27" operator="equal" stopIfTrue="1">
      <formula>"BAJA"</formula>
    </cfRule>
  </conditionalFormatting>
  <dataValidations count="9">
    <dataValidation type="list" allowBlank="1" showInputMessage="1" showErrorMessage="1" sqref="K6:K9 K12:K18">
      <formula1>$G$114:$G$116</formula1>
    </dataValidation>
    <dataValidation type="list" allowBlank="1" showInputMessage="1" showErrorMessage="1" sqref="E6:E18">
      <formula1>$P$114:$P$118</formula1>
    </dataValidation>
    <dataValidation type="list" allowBlank="1" showInputMessage="1" showErrorMessage="1" sqref="I6:I10 I12:I18">
      <formula1>$F$114:$F$116</formula1>
    </dataValidation>
    <dataValidation allowBlank="1" showInputMessage="1" showErrorMessage="1" prompt="Objetos o sujetos que propician el riesgo&#10;Externos&#10;PersonasDesastres Naturales&#10;Errores en los procedimientos&#10;Instalaciones&#10;Materiales&#10;Fallas en la tecnología" sqref="F5"/>
    <dataValidation allowBlank="1" showInputMessage="1" showErrorMessage="1" promptTitle="OBJETOS O SUJETOS QUE PROPICIAN" prompt="Externos&#10;Personas&#10;Desastres Naturales&#10;Errores en los procedimientos&#10;Instalaciones&#10;Materiales&#10;Fallas en la tecnología" sqref="F6:F18"/>
    <dataValidation allowBlank="1" showInputMessage="1" showErrorMessage="1" prompt="Planeación Inadecuada&#10;Incumplimiento de procedimientos&#10;Falta de entrenamiento&#10;Recursos inadecuados o insuficientes&#10;Metodo no definido o inadecuado" sqref="G17:G18 G14:G15"/>
    <dataValidation allowBlank="1" showInputMessage="1" showErrorMessage="1" prompt="Sanciones&#10;Pérdida de bienes&#10;Daño ambiental&#10;Pérdida de credibilidad&#10;Detrimento del patrimonio&#10;Interrupción de la actividad desarrollada&#10;Disminución de la calidad del servicio&#10;Enfermedades laborales&#10;Muerte del paciente&#10;Incapacidad Permanente" sqref="H17:H18 H14:H15"/>
    <dataValidation type="list" allowBlank="1" showInputMessage="1" showErrorMessage="1" sqref="I11">
      <formula1>$F$113:$F$115</formula1>
    </dataValidation>
    <dataValidation type="list" allowBlank="1" showInputMessage="1" showErrorMessage="1" sqref="K10:K11">
      <formula1>$G$113:$G$115</formula1>
    </dataValidation>
  </dataValidations>
  <printOptions horizontalCentered="1" verticalCentered="1"/>
  <pageMargins left="0.1968503937007874" right="0.1968503937007874" top="0.984251968503937" bottom="0.984251968503937" header="0" footer="0"/>
  <pageSetup horizontalDpi="600" verticalDpi="600" orientation="landscape" scale="75" r:id="rId4"/>
  <drawing r:id="rId3"/>
  <legacyDrawing r:id="rId2"/>
</worksheet>
</file>

<file path=xl/worksheets/sheet2.xml><?xml version="1.0" encoding="utf-8"?>
<worksheet xmlns="http://schemas.openxmlformats.org/spreadsheetml/2006/main" xmlns:r="http://schemas.openxmlformats.org/officeDocument/2006/relationships">
  <dimension ref="A2:AA137"/>
  <sheetViews>
    <sheetView zoomScale="90" zoomScaleNormal="90" zoomScalePageLayoutView="0" workbookViewId="0" topLeftCell="H3">
      <pane ySplit="2" topLeftCell="A7" activePane="bottomLeft" state="frozen"/>
      <selection pane="topLeft" activeCell="E3" sqref="E3"/>
      <selection pane="bottomLeft" activeCell="I14" sqref="I14"/>
    </sheetView>
  </sheetViews>
  <sheetFormatPr defaultColWidth="11.421875" defaultRowHeight="13.5"/>
  <cols>
    <col min="1" max="1" width="21.28125" style="5" customWidth="1"/>
    <col min="2" max="2" width="26.8515625" style="4" customWidth="1"/>
    <col min="3" max="3" width="24.140625" style="5" customWidth="1"/>
    <col min="4" max="4" width="13.140625" style="5" customWidth="1"/>
    <col min="5" max="5" width="35.28125" style="5" customWidth="1"/>
    <col min="6" max="6" width="14.00390625" style="5" customWidth="1"/>
    <col min="7" max="7" width="17.7109375" style="5" customWidth="1"/>
    <col min="8" max="8" width="16.8515625" style="5" customWidth="1"/>
    <col min="9" max="11" width="16.140625" style="5" customWidth="1"/>
    <col min="12" max="12" width="22.140625" style="5" customWidth="1"/>
    <col min="13" max="13" width="16.140625" style="5" customWidth="1"/>
    <col min="14" max="14" width="20.28125" style="5" customWidth="1"/>
    <col min="15" max="15" width="2.00390625" style="5" hidden="1" customWidth="1"/>
    <col min="16" max="16" width="20.421875" style="5" customWidth="1"/>
    <col min="17" max="17" width="18.421875" style="5" customWidth="1"/>
    <col min="18" max="18" width="21.57421875" style="5" customWidth="1"/>
    <col min="19" max="16384" width="11.421875" style="5" customWidth="1"/>
  </cols>
  <sheetData>
    <row r="2" spans="1:18" ht="42" customHeight="1">
      <c r="A2" s="216" t="s">
        <v>85</v>
      </c>
      <c r="B2" s="216"/>
      <c r="C2" s="216"/>
      <c r="D2" s="216"/>
      <c r="E2" s="216"/>
      <c r="F2" s="216"/>
      <c r="G2" s="216"/>
      <c r="H2" s="216"/>
      <c r="I2" s="216"/>
      <c r="J2" s="216"/>
      <c r="K2" s="216"/>
      <c r="L2" s="216"/>
      <c r="M2" s="216"/>
      <c r="N2" s="216"/>
      <c r="O2" s="216"/>
      <c r="P2" s="216"/>
      <c r="Q2" s="216"/>
      <c r="R2" s="216"/>
    </row>
    <row r="3" spans="1:18" s="22" customFormat="1" ht="33" customHeight="1">
      <c r="A3" s="217" t="s">
        <v>107</v>
      </c>
      <c r="B3" s="218" t="s">
        <v>80</v>
      </c>
      <c r="C3" s="219" t="s">
        <v>133</v>
      </c>
      <c r="D3" s="219" t="s">
        <v>129</v>
      </c>
      <c r="E3" s="219" t="s">
        <v>132</v>
      </c>
      <c r="F3" s="219" t="s">
        <v>130</v>
      </c>
      <c r="G3" s="219" t="s">
        <v>131</v>
      </c>
      <c r="H3" s="219" t="s">
        <v>134</v>
      </c>
      <c r="I3" s="219" t="s">
        <v>135</v>
      </c>
      <c r="J3" s="219" t="s">
        <v>136</v>
      </c>
      <c r="K3" s="219" t="s">
        <v>138</v>
      </c>
      <c r="L3" s="219"/>
      <c r="M3" s="219"/>
      <c r="N3" s="219"/>
      <c r="O3" s="219"/>
      <c r="P3" s="219"/>
      <c r="Q3" s="219" t="s">
        <v>137</v>
      </c>
      <c r="R3" s="219"/>
    </row>
    <row r="4" spans="1:18" s="22" customFormat="1" ht="39.75" customHeight="1">
      <c r="A4" s="217"/>
      <c r="B4" s="218"/>
      <c r="C4" s="219"/>
      <c r="D4" s="219"/>
      <c r="E4" s="219"/>
      <c r="F4" s="219"/>
      <c r="G4" s="219"/>
      <c r="H4" s="219"/>
      <c r="I4" s="219"/>
      <c r="J4" s="219"/>
      <c r="K4" s="181" t="s">
        <v>95</v>
      </c>
      <c r="L4" s="181" t="s">
        <v>37</v>
      </c>
      <c r="M4" s="181" t="s">
        <v>95</v>
      </c>
      <c r="N4" s="181" t="s">
        <v>36</v>
      </c>
      <c r="O4" s="181"/>
      <c r="P4" s="181" t="s">
        <v>38</v>
      </c>
      <c r="Q4" s="181" t="s">
        <v>139</v>
      </c>
      <c r="R4" s="181" t="s">
        <v>81</v>
      </c>
    </row>
    <row r="5" spans="1:18" s="10" customFormat="1" ht="63" customHeight="1">
      <c r="A5" s="201">
        <f>'11. Admón. Riesgos'!A6</f>
        <v>0</v>
      </c>
      <c r="B5" s="215" t="str">
        <f>'11. Admón. Riesgos'!D6</f>
        <v>Divulgación de la información Institucional</v>
      </c>
      <c r="C5" s="206" t="str">
        <f>'11. Admón. Riesgos'!O6</f>
        <v>ZONA DE RIESGO INACEPTABLE</v>
      </c>
      <c r="D5" s="210" t="s">
        <v>155</v>
      </c>
      <c r="E5" s="191" t="s">
        <v>156</v>
      </c>
      <c r="F5" s="183" t="s">
        <v>17</v>
      </c>
      <c r="G5" s="183" t="s">
        <v>86</v>
      </c>
      <c r="H5" s="183" t="s">
        <v>86</v>
      </c>
      <c r="I5" s="183" t="s">
        <v>86</v>
      </c>
      <c r="J5" s="183" t="s">
        <v>93</v>
      </c>
      <c r="K5" s="205">
        <v>2</v>
      </c>
      <c r="L5" s="205" t="str">
        <f>IF(K5=1,"BAJA",IF(K5=2,"MEDIA",IF(K5=3,"ALTA","")))</f>
        <v>MEDIA</v>
      </c>
      <c r="M5" s="205">
        <v>10</v>
      </c>
      <c r="N5" s="205" t="str">
        <f>IF(M5=5,"LEVE",IF(M5=10,"MODERADO",IF(M5=20,"FUERTE","")))</f>
        <v>MODERADO</v>
      </c>
      <c r="O5" s="205">
        <f>K5*M5</f>
        <v>20</v>
      </c>
      <c r="P5" s="206" t="str">
        <f>VLOOKUP(O5,$M$130:$N$137,2,0)</f>
        <v>ZONA DE RIESGO IMPORTANTE</v>
      </c>
      <c r="Q5" s="203" t="str">
        <f>IF(P5=C5,"Se mantiene en la zona de riesgo",IF(AND(P5="*",C5="·"),"·","Cambia la evaluación antes de controles"))</f>
        <v>Cambia la evaluación antes de controles</v>
      </c>
      <c r="R5" s="204" t="s">
        <v>74</v>
      </c>
    </row>
    <row r="6" spans="1:18" s="10" customFormat="1" ht="32.25" customHeight="1">
      <c r="A6" s="201"/>
      <c r="B6" s="215"/>
      <c r="C6" s="206"/>
      <c r="D6" s="210"/>
      <c r="E6" s="189" t="s">
        <v>157</v>
      </c>
      <c r="F6" s="183" t="s">
        <v>17</v>
      </c>
      <c r="G6" s="183" t="s">
        <v>86</v>
      </c>
      <c r="H6" s="183" t="s">
        <v>86</v>
      </c>
      <c r="I6" s="183" t="s">
        <v>86</v>
      </c>
      <c r="J6" s="183" t="s">
        <v>93</v>
      </c>
      <c r="K6" s="205"/>
      <c r="L6" s="205"/>
      <c r="M6" s="205"/>
      <c r="N6" s="205"/>
      <c r="O6" s="205"/>
      <c r="P6" s="206"/>
      <c r="Q6" s="203"/>
      <c r="R6" s="204"/>
    </row>
    <row r="7" spans="1:18" s="10" customFormat="1" ht="67.5" customHeight="1">
      <c r="A7" s="201"/>
      <c r="B7" s="215"/>
      <c r="C7" s="206"/>
      <c r="D7" s="210"/>
      <c r="E7" s="189" t="s">
        <v>158</v>
      </c>
      <c r="F7" s="183" t="s">
        <v>17</v>
      </c>
      <c r="G7" s="183" t="s">
        <v>86</v>
      </c>
      <c r="H7" s="183" t="s">
        <v>86</v>
      </c>
      <c r="I7" s="183" t="s">
        <v>86</v>
      </c>
      <c r="J7" s="183" t="s">
        <v>93</v>
      </c>
      <c r="K7" s="205"/>
      <c r="L7" s="205"/>
      <c r="M7" s="205"/>
      <c r="N7" s="205"/>
      <c r="O7" s="205"/>
      <c r="P7" s="206"/>
      <c r="Q7" s="203"/>
      <c r="R7" s="204"/>
    </row>
    <row r="8" spans="1:18" s="10" customFormat="1" ht="42" customHeight="1">
      <c r="A8" s="201"/>
      <c r="B8" s="215"/>
      <c r="C8" s="206"/>
      <c r="D8" s="210"/>
      <c r="E8" s="189"/>
      <c r="F8" s="183"/>
      <c r="G8" s="183"/>
      <c r="H8" s="183"/>
      <c r="I8" s="183"/>
      <c r="J8" s="183"/>
      <c r="K8" s="205"/>
      <c r="L8" s="205"/>
      <c r="M8" s="205"/>
      <c r="N8" s="205"/>
      <c r="O8" s="205"/>
      <c r="P8" s="206"/>
      <c r="Q8" s="203"/>
      <c r="R8" s="204"/>
    </row>
    <row r="9" spans="1:18" s="10" customFormat="1" ht="14.25" customHeight="1">
      <c r="A9" s="201"/>
      <c r="B9" s="215"/>
      <c r="C9" s="206"/>
      <c r="D9" s="210"/>
      <c r="E9" s="187"/>
      <c r="F9" s="183"/>
      <c r="G9" s="183"/>
      <c r="H9" s="183"/>
      <c r="I9" s="183"/>
      <c r="J9" s="183"/>
      <c r="K9" s="205"/>
      <c r="L9" s="205"/>
      <c r="M9" s="205"/>
      <c r="N9" s="205"/>
      <c r="O9" s="205"/>
      <c r="P9" s="206"/>
      <c r="Q9" s="203"/>
      <c r="R9" s="204"/>
    </row>
    <row r="10" spans="1:18" s="10" customFormat="1" ht="18" customHeight="1">
      <c r="A10" s="201"/>
      <c r="B10" s="215"/>
      <c r="C10" s="206"/>
      <c r="D10" s="210"/>
      <c r="E10" s="182"/>
      <c r="F10" s="183"/>
      <c r="G10" s="183"/>
      <c r="H10" s="183"/>
      <c r="I10" s="183"/>
      <c r="J10" s="183"/>
      <c r="K10" s="205"/>
      <c r="L10" s="205"/>
      <c r="M10" s="205"/>
      <c r="N10" s="205"/>
      <c r="O10" s="205"/>
      <c r="P10" s="206"/>
      <c r="Q10" s="203"/>
      <c r="R10" s="204"/>
    </row>
    <row r="11" spans="1:18" s="10" customFormat="1" ht="14.25" customHeight="1">
      <c r="A11" s="201"/>
      <c r="B11" s="215"/>
      <c r="C11" s="206"/>
      <c r="D11" s="210"/>
      <c r="E11" s="182"/>
      <c r="F11" s="183"/>
      <c r="G11" s="183"/>
      <c r="H11" s="183"/>
      <c r="I11" s="183"/>
      <c r="J11" s="183"/>
      <c r="K11" s="205"/>
      <c r="L11" s="205"/>
      <c r="M11" s="205"/>
      <c r="N11" s="205"/>
      <c r="O11" s="205"/>
      <c r="P11" s="206"/>
      <c r="Q11" s="203"/>
      <c r="R11" s="204"/>
    </row>
    <row r="12" spans="1:18" s="10" customFormat="1" ht="18" customHeight="1">
      <c r="A12" s="201"/>
      <c r="B12" s="215"/>
      <c r="C12" s="206"/>
      <c r="D12" s="210"/>
      <c r="E12" s="186"/>
      <c r="F12" s="183"/>
      <c r="G12" s="183"/>
      <c r="H12" s="183"/>
      <c r="I12" s="183"/>
      <c r="J12" s="183"/>
      <c r="K12" s="205"/>
      <c r="L12" s="205"/>
      <c r="M12" s="205"/>
      <c r="N12" s="205"/>
      <c r="O12" s="205"/>
      <c r="P12" s="206"/>
      <c r="Q12" s="203"/>
      <c r="R12" s="204"/>
    </row>
    <row r="13" spans="1:18" s="10" customFormat="1" ht="40.5" customHeight="1">
      <c r="A13" s="201"/>
      <c r="B13" s="215" t="str">
        <f>'11. Admón. Riesgos'!D7</f>
        <v>Pertinencia de los canales de comunicación (riesgo de corrupción)</v>
      </c>
      <c r="C13" s="206" t="str">
        <f>'11. Admón. Riesgos'!O7</f>
        <v>ZONA DE RIESGO INACEPTABLE</v>
      </c>
      <c r="D13" s="210" t="s">
        <v>161</v>
      </c>
      <c r="E13" s="189"/>
      <c r="F13" s="183"/>
      <c r="G13" s="183"/>
      <c r="H13" s="183"/>
      <c r="I13" s="183"/>
      <c r="J13" s="183"/>
      <c r="K13" s="205">
        <v>2</v>
      </c>
      <c r="L13" s="205" t="str">
        <f>IF(K13=1,"BAJA",IF(K13=2,"MEDIA",IF(K13=3,"ALTA","")))</f>
        <v>MEDIA</v>
      </c>
      <c r="M13" s="205">
        <v>20</v>
      </c>
      <c r="N13" s="205" t="str">
        <f>IF(M13=5,"LEVE",IF(M13=10,"MODERADO",IF(M13=20,"FUERTE","")))</f>
        <v>FUERTE</v>
      </c>
      <c r="O13" s="205">
        <f>K13*M13</f>
        <v>40</v>
      </c>
      <c r="P13" s="206" t="str">
        <f>VLOOKUP(O13,$M$130:$N$137,2,0)</f>
        <v>ZONA DE RIESGO INACEPTABLE</v>
      </c>
      <c r="Q13" s="203" t="str">
        <f>IF(P13=C13,"Se mantiene en la zona de riesgo",IF(AND(P13="*",C13="·"),"·","Cambia la evaluación antes de controles"))</f>
        <v>Se mantiene en la zona de riesgo</v>
      </c>
      <c r="R13" s="204" t="s">
        <v>74</v>
      </c>
    </row>
    <row r="14" spans="1:18" s="10" customFormat="1" ht="42.75" customHeight="1">
      <c r="A14" s="201"/>
      <c r="B14" s="215"/>
      <c r="C14" s="206"/>
      <c r="D14" s="210"/>
      <c r="E14" s="189"/>
      <c r="F14" s="183"/>
      <c r="G14" s="183"/>
      <c r="H14" s="183"/>
      <c r="I14" s="183"/>
      <c r="J14" s="183"/>
      <c r="K14" s="205"/>
      <c r="L14" s="205"/>
      <c r="M14" s="205"/>
      <c r="N14" s="205"/>
      <c r="O14" s="205"/>
      <c r="P14" s="206"/>
      <c r="Q14" s="203"/>
      <c r="R14" s="204"/>
    </row>
    <row r="15" spans="1:18" s="10" customFormat="1" ht="19.5" customHeight="1">
      <c r="A15" s="201"/>
      <c r="B15" s="215"/>
      <c r="C15" s="206"/>
      <c r="D15" s="210"/>
      <c r="E15" s="189"/>
      <c r="F15" s="183"/>
      <c r="G15" s="183"/>
      <c r="H15" s="183"/>
      <c r="I15" s="183"/>
      <c r="J15" s="183"/>
      <c r="K15" s="205"/>
      <c r="L15" s="205"/>
      <c r="M15" s="205"/>
      <c r="N15" s="205"/>
      <c r="O15" s="205"/>
      <c r="P15" s="206"/>
      <c r="Q15" s="203"/>
      <c r="R15" s="204"/>
    </row>
    <row r="16" spans="1:18" s="10" customFormat="1" ht="18.75" customHeight="1">
      <c r="A16" s="201"/>
      <c r="B16" s="215"/>
      <c r="C16" s="206"/>
      <c r="D16" s="210"/>
      <c r="E16" s="189"/>
      <c r="F16" s="183"/>
      <c r="G16" s="183"/>
      <c r="H16" s="183"/>
      <c r="I16" s="183"/>
      <c r="J16" s="183"/>
      <c r="K16" s="205"/>
      <c r="L16" s="205"/>
      <c r="M16" s="205"/>
      <c r="N16" s="205"/>
      <c r="O16" s="205"/>
      <c r="P16" s="206"/>
      <c r="Q16" s="203"/>
      <c r="R16" s="204"/>
    </row>
    <row r="17" spans="1:18" s="10" customFormat="1" ht="15.75" customHeight="1">
      <c r="A17" s="201"/>
      <c r="B17" s="215"/>
      <c r="C17" s="206"/>
      <c r="D17" s="210"/>
      <c r="E17" s="189"/>
      <c r="F17" s="183"/>
      <c r="G17" s="183"/>
      <c r="H17" s="183"/>
      <c r="I17" s="183"/>
      <c r="J17" s="183"/>
      <c r="K17" s="205"/>
      <c r="L17" s="205"/>
      <c r="M17" s="205"/>
      <c r="N17" s="205"/>
      <c r="O17" s="205"/>
      <c r="P17" s="206"/>
      <c r="Q17" s="203"/>
      <c r="R17" s="204"/>
    </row>
    <row r="18" spans="1:18" s="10" customFormat="1" ht="42.75" customHeight="1">
      <c r="A18" s="201"/>
      <c r="B18" s="215">
        <f>'11. Admón. Riesgos'!D8</f>
        <v>0</v>
      </c>
      <c r="C18" s="206" t="e">
        <f>'11. Admón. Riesgos'!O8</f>
        <v>#N/A</v>
      </c>
      <c r="D18" s="210"/>
      <c r="E18" s="191"/>
      <c r="F18" s="183"/>
      <c r="G18" s="183"/>
      <c r="H18" s="183"/>
      <c r="I18" s="183"/>
      <c r="J18" s="183"/>
      <c r="K18" s="205"/>
      <c r="L18" s="205">
        <f>IF(K18=1,"BAJA",IF(K18=2,"MEDIA",IF(K18=3,"ALTA","")))</f>
      </c>
      <c r="M18" s="205"/>
      <c r="N18" s="205">
        <f>IF(M18=5,"LEVE",IF(M18=10,"MODERADO",IF(M18=20,"FUERTE","")))</f>
      </c>
      <c r="O18" s="205">
        <f>K18*M18</f>
        <v>0</v>
      </c>
      <c r="P18" s="206" t="str">
        <f>VLOOKUP(O18,$M$130:$N$137,2,0)</f>
        <v>*</v>
      </c>
      <c r="Q18" s="203" t="e">
        <f>IF(P18=C18,"Se mantiene en la zona de riesgo",IF(AND(P18="*",C18="·"),"·","Cambia la evaluación antes de controles"))</f>
        <v>#N/A</v>
      </c>
      <c r="R18" s="204"/>
    </row>
    <row r="19" spans="1:18" s="10" customFormat="1" ht="36.75" customHeight="1">
      <c r="A19" s="201"/>
      <c r="B19" s="215"/>
      <c r="C19" s="206"/>
      <c r="D19" s="210"/>
      <c r="E19" s="189"/>
      <c r="F19" s="183"/>
      <c r="G19" s="183"/>
      <c r="H19" s="183"/>
      <c r="I19" s="183"/>
      <c r="J19" s="183"/>
      <c r="K19" s="205"/>
      <c r="L19" s="205"/>
      <c r="M19" s="205"/>
      <c r="N19" s="205"/>
      <c r="O19" s="205"/>
      <c r="P19" s="206"/>
      <c r="Q19" s="203"/>
      <c r="R19" s="204"/>
    </row>
    <row r="20" spans="1:18" s="10" customFormat="1" ht="33" customHeight="1">
      <c r="A20" s="201"/>
      <c r="B20" s="215"/>
      <c r="C20" s="206"/>
      <c r="D20" s="210"/>
      <c r="E20" s="189"/>
      <c r="F20" s="183"/>
      <c r="G20" s="183"/>
      <c r="H20" s="183"/>
      <c r="I20" s="183"/>
      <c r="J20" s="183"/>
      <c r="K20" s="205"/>
      <c r="L20" s="205"/>
      <c r="M20" s="205"/>
      <c r="N20" s="205"/>
      <c r="O20" s="205"/>
      <c r="P20" s="206"/>
      <c r="Q20" s="203"/>
      <c r="R20" s="204"/>
    </row>
    <row r="21" spans="1:18" s="10" customFormat="1" ht="27.75" customHeight="1">
      <c r="A21" s="201"/>
      <c r="B21" s="215"/>
      <c r="C21" s="206"/>
      <c r="D21" s="210"/>
      <c r="E21" s="189"/>
      <c r="F21" s="183"/>
      <c r="G21" s="183"/>
      <c r="H21" s="183"/>
      <c r="I21" s="183"/>
      <c r="J21" s="183"/>
      <c r="K21" s="205"/>
      <c r="L21" s="205"/>
      <c r="M21" s="205"/>
      <c r="N21" s="205"/>
      <c r="O21" s="205"/>
      <c r="P21" s="206"/>
      <c r="Q21" s="203"/>
      <c r="R21" s="204"/>
    </row>
    <row r="22" spans="1:18" s="10" customFormat="1" ht="27" customHeight="1">
      <c r="A22" s="201"/>
      <c r="B22" s="215"/>
      <c r="C22" s="206"/>
      <c r="D22" s="210"/>
      <c r="E22" s="182"/>
      <c r="F22" s="183"/>
      <c r="G22" s="183"/>
      <c r="H22" s="183"/>
      <c r="I22" s="183"/>
      <c r="J22" s="183"/>
      <c r="K22" s="205"/>
      <c r="L22" s="205"/>
      <c r="M22" s="205"/>
      <c r="N22" s="205"/>
      <c r="O22" s="205"/>
      <c r="P22" s="206"/>
      <c r="Q22" s="203"/>
      <c r="R22" s="204"/>
    </row>
    <row r="23" spans="1:18" s="10" customFormat="1" ht="37.5" customHeight="1">
      <c r="A23" s="201"/>
      <c r="B23" s="215">
        <f>'11. Admón. Riesgos'!D9</f>
        <v>0</v>
      </c>
      <c r="C23" s="206" t="e">
        <f>'11. Admón. Riesgos'!O9</f>
        <v>#N/A</v>
      </c>
      <c r="D23" s="210" t="s">
        <v>161</v>
      </c>
      <c r="E23" s="189"/>
      <c r="F23" s="183"/>
      <c r="G23" s="183"/>
      <c r="H23" s="183"/>
      <c r="I23" s="183"/>
      <c r="J23" s="183"/>
      <c r="K23" s="205"/>
      <c r="L23" s="205">
        <f>IF(K23=1,"BAJA",IF(K23=2,"MEDIA",IF(K23=3,"ALTA","")))</f>
      </c>
      <c r="M23" s="205"/>
      <c r="N23" s="205">
        <f>IF(M23=5,"LEVE",IF(M23=10,"MODERADO",IF(M23=20,"FUERTE","")))</f>
      </c>
      <c r="O23" s="205">
        <f>K23*M23</f>
        <v>0</v>
      </c>
      <c r="P23" s="206" t="str">
        <f>VLOOKUP(O23,$M$130:$N$137,2,0)</f>
        <v>*</v>
      </c>
      <c r="Q23" s="203" t="e">
        <f>IF(P23=C23,"Se mantiene en la zona de riesgo",IF(AND(P23="*",C23="·"),"·","Cambia la evaluación antes de controles"))</f>
        <v>#N/A</v>
      </c>
      <c r="R23" s="204"/>
    </row>
    <row r="24" spans="1:18" s="10" customFormat="1" ht="29.25" customHeight="1">
      <c r="A24" s="201"/>
      <c r="B24" s="215"/>
      <c r="C24" s="206"/>
      <c r="D24" s="210"/>
      <c r="E24" s="189"/>
      <c r="F24" s="183"/>
      <c r="G24" s="183"/>
      <c r="H24" s="183"/>
      <c r="I24" s="183"/>
      <c r="J24" s="183"/>
      <c r="K24" s="205"/>
      <c r="L24" s="205"/>
      <c r="M24" s="205"/>
      <c r="N24" s="205"/>
      <c r="O24" s="205"/>
      <c r="P24" s="206"/>
      <c r="Q24" s="203"/>
      <c r="R24" s="204"/>
    </row>
    <row r="25" spans="1:18" s="10" customFormat="1" ht="22.5" customHeight="1">
      <c r="A25" s="201"/>
      <c r="B25" s="215"/>
      <c r="C25" s="206"/>
      <c r="D25" s="210"/>
      <c r="E25" s="189"/>
      <c r="F25" s="183"/>
      <c r="G25" s="183"/>
      <c r="H25" s="183"/>
      <c r="I25" s="183"/>
      <c r="J25" s="183"/>
      <c r="K25" s="205"/>
      <c r="L25" s="205"/>
      <c r="M25" s="205"/>
      <c r="N25" s="205"/>
      <c r="O25" s="205"/>
      <c r="P25" s="206"/>
      <c r="Q25" s="203"/>
      <c r="R25" s="204"/>
    </row>
    <row r="26" spans="1:18" s="10" customFormat="1" ht="21.75" customHeight="1">
      <c r="A26" s="201"/>
      <c r="B26" s="215"/>
      <c r="C26" s="206"/>
      <c r="D26" s="210"/>
      <c r="E26" s="189"/>
      <c r="F26" s="183"/>
      <c r="G26" s="183"/>
      <c r="H26" s="183"/>
      <c r="I26" s="183"/>
      <c r="J26" s="183"/>
      <c r="K26" s="205"/>
      <c r="L26" s="205"/>
      <c r="M26" s="205"/>
      <c r="N26" s="205"/>
      <c r="O26" s="205"/>
      <c r="P26" s="206"/>
      <c r="Q26" s="203"/>
      <c r="R26" s="204"/>
    </row>
    <row r="27" spans="1:18" s="10" customFormat="1" ht="11.25" customHeight="1">
      <c r="A27" s="201"/>
      <c r="B27" s="215"/>
      <c r="C27" s="206"/>
      <c r="D27" s="210"/>
      <c r="E27" s="182"/>
      <c r="F27" s="183"/>
      <c r="G27" s="183"/>
      <c r="H27" s="183"/>
      <c r="I27" s="183"/>
      <c r="J27" s="183"/>
      <c r="K27" s="205"/>
      <c r="L27" s="205"/>
      <c r="M27" s="205"/>
      <c r="N27" s="205"/>
      <c r="O27" s="205"/>
      <c r="P27" s="206"/>
      <c r="Q27" s="203"/>
      <c r="R27" s="204"/>
    </row>
    <row r="28" spans="1:18" s="10" customFormat="1" ht="26.25" customHeight="1">
      <c r="A28" s="201"/>
      <c r="B28" s="215">
        <f>'11. Admón. Riesgos'!D10</f>
        <v>0</v>
      </c>
      <c r="C28" s="206" t="e">
        <f>'11. Admón. Riesgos'!O10</f>
        <v>#N/A</v>
      </c>
      <c r="D28" s="210"/>
      <c r="E28" s="189"/>
      <c r="F28" s="183"/>
      <c r="G28" s="183"/>
      <c r="H28" s="183"/>
      <c r="I28" s="183"/>
      <c r="J28" s="183"/>
      <c r="K28" s="205"/>
      <c r="L28" s="205">
        <f>IF(K28=1,"BAJA",IF(K28=2,"MEDIA",IF(K28=3,"ALTA","")))</f>
      </c>
      <c r="M28" s="205"/>
      <c r="N28" s="205">
        <f>IF(M28=5,"LEVE",IF(M28=10,"MODERADO",IF(M28=20,"FUERTE","")))</f>
      </c>
      <c r="O28" s="205">
        <f>K28*M28</f>
        <v>0</v>
      </c>
      <c r="P28" s="206" t="str">
        <f>VLOOKUP(O28,$M$130:$N$137,2,0)</f>
        <v>*</v>
      </c>
      <c r="Q28" s="203" t="e">
        <f>IF(P28=C28,"Se mantiene en la zona de riesgo",IF(AND(P28="*",C28="·"),"·","Cambia la evaluación antes de controles"))</f>
        <v>#N/A</v>
      </c>
      <c r="R28" s="204"/>
    </row>
    <row r="29" spans="1:18" s="10" customFormat="1" ht="27.75" customHeight="1">
      <c r="A29" s="201"/>
      <c r="B29" s="215"/>
      <c r="C29" s="206"/>
      <c r="D29" s="210"/>
      <c r="E29" s="189"/>
      <c r="F29" s="183"/>
      <c r="G29" s="183"/>
      <c r="H29" s="183"/>
      <c r="I29" s="183"/>
      <c r="J29" s="183"/>
      <c r="K29" s="205"/>
      <c r="L29" s="205"/>
      <c r="M29" s="205"/>
      <c r="N29" s="205"/>
      <c r="O29" s="205"/>
      <c r="P29" s="206"/>
      <c r="Q29" s="203"/>
      <c r="R29" s="204"/>
    </row>
    <row r="30" spans="1:18" s="10" customFormat="1" ht="30.75" customHeight="1">
      <c r="A30" s="201"/>
      <c r="B30" s="215"/>
      <c r="C30" s="206"/>
      <c r="D30" s="210"/>
      <c r="E30" s="189"/>
      <c r="F30" s="183"/>
      <c r="G30" s="183"/>
      <c r="H30" s="183"/>
      <c r="I30" s="183"/>
      <c r="J30" s="183"/>
      <c r="K30" s="205"/>
      <c r="L30" s="205"/>
      <c r="M30" s="205"/>
      <c r="N30" s="205"/>
      <c r="O30" s="205"/>
      <c r="P30" s="206"/>
      <c r="Q30" s="203"/>
      <c r="R30" s="204"/>
    </row>
    <row r="31" spans="1:18" s="10" customFormat="1" ht="29.25" customHeight="1">
      <c r="A31" s="201"/>
      <c r="B31" s="215"/>
      <c r="C31" s="206"/>
      <c r="D31" s="210"/>
      <c r="E31" s="189"/>
      <c r="F31" s="183"/>
      <c r="G31" s="183"/>
      <c r="H31" s="183"/>
      <c r="I31" s="183"/>
      <c r="J31" s="183"/>
      <c r="K31" s="205"/>
      <c r="L31" s="205"/>
      <c r="M31" s="205"/>
      <c r="N31" s="205"/>
      <c r="O31" s="205"/>
      <c r="P31" s="206"/>
      <c r="Q31" s="203"/>
      <c r="R31" s="204"/>
    </row>
    <row r="32" spans="1:18" s="10" customFormat="1" ht="13.5" customHeight="1">
      <c r="A32" s="201"/>
      <c r="B32" s="215"/>
      <c r="C32" s="206"/>
      <c r="D32" s="210"/>
      <c r="E32" s="182"/>
      <c r="F32" s="183"/>
      <c r="G32" s="183"/>
      <c r="H32" s="183"/>
      <c r="I32" s="183"/>
      <c r="J32" s="183"/>
      <c r="K32" s="205"/>
      <c r="L32" s="205"/>
      <c r="M32" s="205"/>
      <c r="N32" s="205"/>
      <c r="O32" s="205"/>
      <c r="P32" s="206"/>
      <c r="Q32" s="203"/>
      <c r="R32" s="204"/>
    </row>
    <row r="33" spans="1:18" s="10" customFormat="1" ht="24.75" customHeight="1">
      <c r="A33" s="201"/>
      <c r="B33" s="215">
        <f>'11. Admón. Riesgos'!D11</f>
        <v>0</v>
      </c>
      <c r="C33" s="206" t="e">
        <f>'11. Admón. Riesgos'!O11</f>
        <v>#N/A</v>
      </c>
      <c r="D33" s="210"/>
      <c r="E33" s="191"/>
      <c r="F33" s="183"/>
      <c r="G33" s="183"/>
      <c r="H33" s="183"/>
      <c r="I33" s="183"/>
      <c r="J33" s="183"/>
      <c r="K33" s="205"/>
      <c r="L33" s="205">
        <f>IF(K33=1,"BAJA",IF(K33=2,"MEDIA",IF(K33=3,"ALTA","")))</f>
      </c>
      <c r="M33" s="205"/>
      <c r="N33" s="205">
        <f>IF(M33=5,"LEVE",IF(M33=10,"MODERADO",IF(M33=20,"FUERTE","")))</f>
      </c>
      <c r="O33" s="205">
        <f>K33*M33</f>
        <v>0</v>
      </c>
      <c r="P33" s="206" t="str">
        <f>VLOOKUP(O33,$M$130:$N$137,2,0)</f>
        <v>*</v>
      </c>
      <c r="Q33" s="203" t="e">
        <f>IF(P33=C33,"Se mantiene en la zona de riesgo",IF(AND(P33="*",C33="·"),"·","Cambia la evaluación antes de controles"))</f>
        <v>#N/A</v>
      </c>
      <c r="R33" s="204"/>
    </row>
    <row r="34" spans="1:18" s="10" customFormat="1" ht="25.5" customHeight="1">
      <c r="A34" s="201"/>
      <c r="B34" s="215"/>
      <c r="C34" s="206"/>
      <c r="D34" s="210"/>
      <c r="E34" s="189"/>
      <c r="F34" s="183"/>
      <c r="G34" s="183"/>
      <c r="H34" s="183"/>
      <c r="I34" s="183"/>
      <c r="J34" s="183"/>
      <c r="K34" s="205"/>
      <c r="L34" s="205"/>
      <c r="M34" s="205"/>
      <c r="N34" s="205"/>
      <c r="O34" s="205"/>
      <c r="P34" s="206"/>
      <c r="Q34" s="203"/>
      <c r="R34" s="204"/>
    </row>
    <row r="35" spans="1:18" s="10" customFormat="1" ht="27" customHeight="1">
      <c r="A35" s="201"/>
      <c r="B35" s="215"/>
      <c r="C35" s="206"/>
      <c r="D35" s="210"/>
      <c r="E35" s="189"/>
      <c r="F35" s="183"/>
      <c r="G35" s="183"/>
      <c r="H35" s="183"/>
      <c r="I35" s="183"/>
      <c r="J35" s="183"/>
      <c r="K35" s="205"/>
      <c r="L35" s="205"/>
      <c r="M35" s="205"/>
      <c r="N35" s="205"/>
      <c r="O35" s="205"/>
      <c r="P35" s="206"/>
      <c r="Q35" s="203"/>
      <c r="R35" s="204"/>
    </row>
    <row r="36" spans="1:18" s="10" customFormat="1" ht="21.75" customHeight="1">
      <c r="A36" s="201"/>
      <c r="B36" s="215"/>
      <c r="C36" s="206"/>
      <c r="D36" s="210"/>
      <c r="E36" s="189"/>
      <c r="F36" s="183"/>
      <c r="G36" s="183"/>
      <c r="H36" s="183"/>
      <c r="I36" s="183"/>
      <c r="J36" s="183"/>
      <c r="K36" s="205"/>
      <c r="L36" s="205"/>
      <c r="M36" s="205"/>
      <c r="N36" s="205"/>
      <c r="O36" s="205"/>
      <c r="P36" s="206"/>
      <c r="Q36" s="203"/>
      <c r="R36" s="204"/>
    </row>
    <row r="37" spans="1:18" s="10" customFormat="1" ht="27.75" customHeight="1">
      <c r="A37" s="201"/>
      <c r="B37" s="215"/>
      <c r="C37" s="206"/>
      <c r="D37" s="210"/>
      <c r="E37" s="189"/>
      <c r="F37" s="183"/>
      <c r="G37" s="183"/>
      <c r="H37" s="183"/>
      <c r="I37" s="183"/>
      <c r="J37" s="183"/>
      <c r="K37" s="205"/>
      <c r="L37" s="205"/>
      <c r="M37" s="205"/>
      <c r="N37" s="205"/>
      <c r="O37" s="205"/>
      <c r="P37" s="206"/>
      <c r="Q37" s="203"/>
      <c r="R37" s="204"/>
    </row>
    <row r="38" spans="1:18" s="10" customFormat="1" ht="39.75" customHeight="1">
      <c r="A38" s="201"/>
      <c r="B38" s="215"/>
      <c r="C38" s="206"/>
      <c r="D38" s="210"/>
      <c r="E38" s="189"/>
      <c r="F38" s="183"/>
      <c r="G38" s="183"/>
      <c r="H38" s="183"/>
      <c r="I38" s="183"/>
      <c r="J38" s="183"/>
      <c r="K38" s="205"/>
      <c r="L38" s="205"/>
      <c r="M38" s="205"/>
      <c r="N38" s="205"/>
      <c r="O38" s="205"/>
      <c r="P38" s="206"/>
      <c r="Q38" s="203"/>
      <c r="R38" s="204"/>
    </row>
    <row r="39" spans="1:18" s="10" customFormat="1" ht="39" customHeight="1">
      <c r="A39" s="201"/>
      <c r="B39" s="215">
        <f>'11. Admón. Riesgos'!D12</f>
        <v>0</v>
      </c>
      <c r="C39" s="206" t="e">
        <f>'11. Admón. Riesgos'!O12</f>
        <v>#N/A</v>
      </c>
      <c r="D39" s="210"/>
      <c r="E39" s="191"/>
      <c r="F39" s="183"/>
      <c r="G39" s="183"/>
      <c r="H39" s="183"/>
      <c r="I39" s="183"/>
      <c r="J39" s="183"/>
      <c r="K39" s="205"/>
      <c r="L39" s="205">
        <f>IF(K39=1,"BAJA",IF(K39=2,"MEDIA",IF(K39=3,"ALTA","")))</f>
      </c>
      <c r="M39" s="205"/>
      <c r="N39" s="205">
        <f>IF(M39=5,"LEVE",IF(M39=10,"MODERADO",IF(M39=20,"FUERTE","")))</f>
      </c>
      <c r="O39" s="205">
        <f>K39*M39</f>
        <v>0</v>
      </c>
      <c r="P39" s="206" t="str">
        <f>VLOOKUP(O39,$M$130:$N$137,2,0)</f>
        <v>*</v>
      </c>
      <c r="Q39" s="203" t="e">
        <f>IF(P39=C39,"Se mantiene en la zona de riesgo",IF(AND(P39="*",C39="·"),"·","Cambia la evaluación antes de controles"))</f>
        <v>#N/A</v>
      </c>
      <c r="R39" s="204"/>
    </row>
    <row r="40" spans="1:18" s="10" customFormat="1" ht="36" customHeight="1">
      <c r="A40" s="201"/>
      <c r="B40" s="215"/>
      <c r="C40" s="206"/>
      <c r="D40" s="210"/>
      <c r="E40" s="189"/>
      <c r="F40" s="183"/>
      <c r="G40" s="183"/>
      <c r="H40" s="183"/>
      <c r="I40" s="183"/>
      <c r="J40" s="183"/>
      <c r="K40" s="205"/>
      <c r="L40" s="205"/>
      <c r="M40" s="205"/>
      <c r="N40" s="205"/>
      <c r="O40" s="205"/>
      <c r="P40" s="206"/>
      <c r="Q40" s="203"/>
      <c r="R40" s="204"/>
    </row>
    <row r="41" spans="1:18" s="10" customFormat="1" ht="33" customHeight="1">
      <c r="A41" s="201"/>
      <c r="B41" s="215"/>
      <c r="C41" s="206"/>
      <c r="D41" s="210"/>
      <c r="E41" s="189"/>
      <c r="F41" s="183"/>
      <c r="G41" s="183"/>
      <c r="H41" s="183"/>
      <c r="I41" s="183"/>
      <c r="J41" s="183"/>
      <c r="K41" s="205"/>
      <c r="L41" s="205"/>
      <c r="M41" s="205"/>
      <c r="N41" s="205"/>
      <c r="O41" s="205"/>
      <c r="P41" s="206"/>
      <c r="Q41" s="203"/>
      <c r="R41" s="204"/>
    </row>
    <row r="42" spans="1:18" s="10" customFormat="1" ht="26.25" customHeight="1">
      <c r="A42" s="201"/>
      <c r="B42" s="215"/>
      <c r="C42" s="206"/>
      <c r="D42" s="210"/>
      <c r="E42" s="189"/>
      <c r="F42" s="183"/>
      <c r="G42" s="183"/>
      <c r="H42" s="183"/>
      <c r="I42" s="183"/>
      <c r="J42" s="183"/>
      <c r="K42" s="205"/>
      <c r="L42" s="205"/>
      <c r="M42" s="205"/>
      <c r="N42" s="205"/>
      <c r="O42" s="205"/>
      <c r="P42" s="206"/>
      <c r="Q42" s="203"/>
      <c r="R42" s="204"/>
    </row>
    <row r="43" spans="1:18" s="10" customFormat="1" ht="11.25" customHeight="1">
      <c r="A43" s="201"/>
      <c r="B43" s="215"/>
      <c r="C43" s="206"/>
      <c r="D43" s="210"/>
      <c r="E43" s="182"/>
      <c r="F43" s="183"/>
      <c r="G43" s="183"/>
      <c r="H43" s="183"/>
      <c r="I43" s="183"/>
      <c r="J43" s="183"/>
      <c r="K43" s="205"/>
      <c r="L43" s="205"/>
      <c r="M43" s="205"/>
      <c r="N43" s="205"/>
      <c r="O43" s="205"/>
      <c r="P43" s="206"/>
      <c r="Q43" s="203"/>
      <c r="R43" s="204"/>
    </row>
    <row r="44" spans="1:18" s="10" customFormat="1" ht="38.25" customHeight="1">
      <c r="A44" s="201"/>
      <c r="B44" s="215">
        <f>'11. Admón. Riesgos'!D13</f>
        <v>0</v>
      </c>
      <c r="C44" s="206" t="e">
        <f>'11. Admón. Riesgos'!O13</f>
        <v>#N/A</v>
      </c>
      <c r="D44" s="210"/>
      <c r="E44" s="189"/>
      <c r="F44" s="183"/>
      <c r="G44" s="183"/>
      <c r="H44" s="183"/>
      <c r="I44" s="183"/>
      <c r="J44" s="183"/>
      <c r="K44" s="205"/>
      <c r="L44" s="205">
        <f>IF(K44=1,"BAJA",IF(K44=2,"MEDIA",IF(K44=3,"ALTA","")))</f>
      </c>
      <c r="M44" s="205"/>
      <c r="N44" s="205">
        <f>IF(M44=5,"LEVE",IF(M44=10,"MODERADO",IF(M44=20,"FUERTE","")))</f>
      </c>
      <c r="O44" s="205">
        <f>K44*M44</f>
        <v>0</v>
      </c>
      <c r="P44" s="206" t="str">
        <f>VLOOKUP(O44,$M$130:$N$137,2,0)</f>
        <v>*</v>
      </c>
      <c r="Q44" s="203"/>
      <c r="R44" s="204"/>
    </row>
    <row r="45" spans="1:18" s="10" customFormat="1" ht="30" customHeight="1">
      <c r="A45" s="201"/>
      <c r="B45" s="215"/>
      <c r="C45" s="206"/>
      <c r="D45" s="210"/>
      <c r="E45" s="189"/>
      <c r="F45" s="183"/>
      <c r="G45" s="183"/>
      <c r="H45" s="183"/>
      <c r="I45" s="183"/>
      <c r="J45" s="183"/>
      <c r="K45" s="205"/>
      <c r="L45" s="205"/>
      <c r="M45" s="205"/>
      <c r="N45" s="205"/>
      <c r="O45" s="205"/>
      <c r="P45" s="206"/>
      <c r="Q45" s="203"/>
      <c r="R45" s="204"/>
    </row>
    <row r="46" spans="1:18" s="10" customFormat="1" ht="24.75" customHeight="1">
      <c r="A46" s="201"/>
      <c r="B46" s="215"/>
      <c r="C46" s="206"/>
      <c r="D46" s="210"/>
      <c r="E46" s="189"/>
      <c r="F46" s="183"/>
      <c r="G46" s="183"/>
      <c r="H46" s="183"/>
      <c r="I46" s="183"/>
      <c r="J46" s="183"/>
      <c r="K46" s="205"/>
      <c r="L46" s="205"/>
      <c r="M46" s="205"/>
      <c r="N46" s="205"/>
      <c r="O46" s="205"/>
      <c r="P46" s="206"/>
      <c r="Q46" s="203"/>
      <c r="R46" s="204"/>
    </row>
    <row r="47" spans="1:18" s="10" customFormat="1" ht="23.25" customHeight="1">
      <c r="A47" s="201"/>
      <c r="B47" s="215"/>
      <c r="C47" s="206"/>
      <c r="D47" s="210"/>
      <c r="E47" s="189"/>
      <c r="F47" s="183"/>
      <c r="G47" s="183"/>
      <c r="H47" s="183"/>
      <c r="I47" s="183"/>
      <c r="J47" s="183"/>
      <c r="K47" s="205"/>
      <c r="L47" s="205"/>
      <c r="M47" s="205"/>
      <c r="N47" s="205"/>
      <c r="O47" s="205"/>
      <c r="P47" s="206"/>
      <c r="Q47" s="203"/>
      <c r="R47" s="204"/>
    </row>
    <row r="48" spans="1:18" s="10" customFormat="1" ht="25.5" customHeight="1">
      <c r="A48" s="201"/>
      <c r="B48" s="215"/>
      <c r="C48" s="206"/>
      <c r="D48" s="210"/>
      <c r="E48" s="189"/>
      <c r="F48" s="183"/>
      <c r="G48" s="183"/>
      <c r="H48" s="183"/>
      <c r="I48" s="183"/>
      <c r="J48" s="183"/>
      <c r="K48" s="205"/>
      <c r="L48" s="205"/>
      <c r="M48" s="205"/>
      <c r="N48" s="205"/>
      <c r="O48" s="205"/>
      <c r="P48" s="206"/>
      <c r="Q48" s="203"/>
      <c r="R48" s="204"/>
    </row>
    <row r="49" spans="1:18" s="10" customFormat="1" ht="47.25" customHeight="1">
      <c r="A49" s="201"/>
      <c r="B49" s="215">
        <f>'11. Admón. Riesgos'!D14</f>
        <v>0</v>
      </c>
      <c r="C49" s="206" t="e">
        <f>'11. Admón. Riesgos'!O14</f>
        <v>#N/A</v>
      </c>
      <c r="D49" s="210"/>
      <c r="E49" s="189"/>
      <c r="F49" s="183"/>
      <c r="G49" s="183"/>
      <c r="H49" s="183"/>
      <c r="I49" s="183"/>
      <c r="J49" s="183"/>
      <c r="K49" s="205"/>
      <c r="L49" s="205">
        <f>IF(K49=1,"BAJA",IF(K49=2,"MEDIA",IF(K49=3,"ALTA","")))</f>
      </c>
      <c r="M49" s="205"/>
      <c r="N49" s="205">
        <f>IF(M49=5,"LEVE",IF(M49=10,"MODERADO",IF(M49=20,"FUERTE","")))</f>
      </c>
      <c r="O49" s="205">
        <f>K49*M49</f>
        <v>0</v>
      </c>
      <c r="P49" s="206" t="str">
        <f>VLOOKUP(O49,$M$130:$N$137,2,0)</f>
        <v>*</v>
      </c>
      <c r="Q49" s="203"/>
      <c r="R49" s="204"/>
    </row>
    <row r="50" spans="1:18" s="10" customFormat="1" ht="30.75" customHeight="1">
      <c r="A50" s="201"/>
      <c r="B50" s="215"/>
      <c r="C50" s="206"/>
      <c r="D50" s="210"/>
      <c r="E50" s="189"/>
      <c r="F50" s="183"/>
      <c r="G50" s="183"/>
      <c r="H50" s="183"/>
      <c r="I50" s="183"/>
      <c r="J50" s="183"/>
      <c r="K50" s="205"/>
      <c r="L50" s="205"/>
      <c r="M50" s="205"/>
      <c r="N50" s="205"/>
      <c r="O50" s="205"/>
      <c r="P50" s="206"/>
      <c r="Q50" s="203"/>
      <c r="R50" s="204"/>
    </row>
    <row r="51" spans="1:18" s="10" customFormat="1" ht="11.25" customHeight="1">
      <c r="A51" s="201"/>
      <c r="B51" s="215"/>
      <c r="C51" s="206"/>
      <c r="D51" s="210"/>
      <c r="E51" s="182"/>
      <c r="F51" s="183"/>
      <c r="G51" s="183"/>
      <c r="H51" s="183"/>
      <c r="I51" s="183"/>
      <c r="J51" s="183"/>
      <c r="K51" s="205"/>
      <c r="L51" s="205"/>
      <c r="M51" s="205"/>
      <c r="N51" s="205"/>
      <c r="O51" s="205"/>
      <c r="P51" s="206"/>
      <c r="Q51" s="203"/>
      <c r="R51" s="204"/>
    </row>
    <row r="52" spans="1:18" s="10" customFormat="1" ht="11.25" customHeight="1">
      <c r="A52" s="201"/>
      <c r="B52" s="215"/>
      <c r="C52" s="206"/>
      <c r="D52" s="210"/>
      <c r="E52" s="182"/>
      <c r="F52" s="183"/>
      <c r="G52" s="183"/>
      <c r="H52" s="183"/>
      <c r="I52" s="183"/>
      <c r="J52" s="183"/>
      <c r="K52" s="205"/>
      <c r="L52" s="205"/>
      <c r="M52" s="205"/>
      <c r="N52" s="205"/>
      <c r="O52" s="205"/>
      <c r="P52" s="206"/>
      <c r="Q52" s="203"/>
      <c r="R52" s="204"/>
    </row>
    <row r="53" spans="1:18" s="10" customFormat="1" ht="11.25" customHeight="1">
      <c r="A53" s="201"/>
      <c r="B53" s="215"/>
      <c r="C53" s="206"/>
      <c r="D53" s="210"/>
      <c r="E53" s="182"/>
      <c r="F53" s="183"/>
      <c r="G53" s="183"/>
      <c r="H53" s="183"/>
      <c r="I53" s="183"/>
      <c r="J53" s="183"/>
      <c r="K53" s="205"/>
      <c r="L53" s="205"/>
      <c r="M53" s="205"/>
      <c r="N53" s="205"/>
      <c r="O53" s="205"/>
      <c r="P53" s="206"/>
      <c r="Q53" s="203"/>
      <c r="R53" s="204"/>
    </row>
    <row r="54" spans="1:18" s="10" customFormat="1" ht="42" customHeight="1">
      <c r="A54" s="201"/>
      <c r="B54" s="215"/>
      <c r="C54" s="206">
        <f>'11. Admón. Riesgos'!O19</f>
        <v>0</v>
      </c>
      <c r="D54" s="210"/>
      <c r="E54" s="182"/>
      <c r="F54" s="183"/>
      <c r="G54" s="183"/>
      <c r="H54" s="183"/>
      <c r="I54" s="183"/>
      <c r="J54" s="183"/>
      <c r="K54" s="205"/>
      <c r="L54" s="205"/>
      <c r="M54" s="205"/>
      <c r="N54" s="205"/>
      <c r="O54" s="205"/>
      <c r="P54" s="212"/>
      <c r="Q54" s="203"/>
      <c r="R54" s="204"/>
    </row>
    <row r="55" spans="1:18" s="10" customFormat="1" ht="11.25" customHeight="1">
      <c r="A55" s="201"/>
      <c r="B55" s="215"/>
      <c r="C55" s="206"/>
      <c r="D55" s="210"/>
      <c r="E55" s="182"/>
      <c r="F55" s="183"/>
      <c r="G55" s="183"/>
      <c r="H55" s="183"/>
      <c r="I55" s="183"/>
      <c r="J55" s="183"/>
      <c r="K55" s="205"/>
      <c r="L55" s="205"/>
      <c r="M55" s="205"/>
      <c r="N55" s="205"/>
      <c r="O55" s="205"/>
      <c r="P55" s="213"/>
      <c r="Q55" s="203"/>
      <c r="R55" s="204"/>
    </row>
    <row r="56" spans="1:18" s="10" customFormat="1" ht="11.25" customHeight="1">
      <c r="A56" s="201"/>
      <c r="B56" s="215"/>
      <c r="C56" s="206"/>
      <c r="D56" s="210"/>
      <c r="E56" s="182"/>
      <c r="F56" s="183"/>
      <c r="G56" s="183"/>
      <c r="H56" s="183"/>
      <c r="I56" s="183"/>
      <c r="J56" s="183"/>
      <c r="K56" s="205"/>
      <c r="L56" s="205"/>
      <c r="M56" s="205"/>
      <c r="N56" s="205"/>
      <c r="O56" s="205"/>
      <c r="P56" s="213"/>
      <c r="Q56" s="203"/>
      <c r="R56" s="204"/>
    </row>
    <row r="57" spans="1:18" s="10" customFormat="1" ht="11.25" customHeight="1">
      <c r="A57" s="201"/>
      <c r="B57" s="215"/>
      <c r="C57" s="206"/>
      <c r="D57" s="210"/>
      <c r="E57" s="182"/>
      <c r="F57" s="183"/>
      <c r="G57" s="183"/>
      <c r="H57" s="183"/>
      <c r="I57" s="183"/>
      <c r="J57" s="183"/>
      <c r="K57" s="205"/>
      <c r="L57" s="205"/>
      <c r="M57" s="205"/>
      <c r="N57" s="205"/>
      <c r="O57" s="205"/>
      <c r="P57" s="213"/>
      <c r="Q57" s="203"/>
      <c r="R57" s="204"/>
    </row>
    <row r="58" spans="1:18" s="10" customFormat="1" ht="11.25" customHeight="1">
      <c r="A58" s="201"/>
      <c r="B58" s="215"/>
      <c r="C58" s="206"/>
      <c r="D58" s="210"/>
      <c r="E58" s="182"/>
      <c r="F58" s="183"/>
      <c r="G58" s="183"/>
      <c r="H58" s="183"/>
      <c r="I58" s="183"/>
      <c r="J58" s="183"/>
      <c r="K58" s="205"/>
      <c r="L58" s="205"/>
      <c r="M58" s="205"/>
      <c r="N58" s="205"/>
      <c r="O58" s="205"/>
      <c r="P58" s="214"/>
      <c r="Q58" s="203"/>
      <c r="R58" s="204"/>
    </row>
    <row r="59" spans="1:18" s="10" customFormat="1" ht="10.5" customHeight="1">
      <c r="A59" s="201"/>
      <c r="B59" s="215">
        <f>'11. Admón. Riesgos'!D16</f>
        <v>0</v>
      </c>
      <c r="C59" s="206">
        <f>'11. Admón. Riesgos'!O16</f>
        <v>0</v>
      </c>
      <c r="D59" s="210"/>
      <c r="E59" s="182"/>
      <c r="F59" s="183"/>
      <c r="G59" s="183"/>
      <c r="H59" s="183"/>
      <c r="I59" s="183"/>
      <c r="J59" s="183"/>
      <c r="K59" s="205"/>
      <c r="L59" s="205"/>
      <c r="M59" s="205"/>
      <c r="N59" s="205"/>
      <c r="O59" s="205"/>
      <c r="P59" s="206"/>
      <c r="Q59" s="203"/>
      <c r="R59" s="204"/>
    </row>
    <row r="60" spans="1:18" s="10" customFormat="1" ht="11.25" customHeight="1">
      <c r="A60" s="201"/>
      <c r="B60" s="215"/>
      <c r="C60" s="206"/>
      <c r="D60" s="210"/>
      <c r="E60" s="182"/>
      <c r="F60" s="183"/>
      <c r="G60" s="183"/>
      <c r="H60" s="183"/>
      <c r="I60" s="183"/>
      <c r="J60" s="183"/>
      <c r="K60" s="205"/>
      <c r="L60" s="205"/>
      <c r="M60" s="205"/>
      <c r="N60" s="205"/>
      <c r="O60" s="205"/>
      <c r="P60" s="206"/>
      <c r="Q60" s="203"/>
      <c r="R60" s="204"/>
    </row>
    <row r="61" spans="1:18" s="10" customFormat="1" ht="15">
      <c r="A61" s="201"/>
      <c r="B61" s="215"/>
      <c r="C61" s="206"/>
      <c r="D61" s="210"/>
      <c r="E61" s="182"/>
      <c r="F61" s="183"/>
      <c r="G61" s="183"/>
      <c r="H61" s="183"/>
      <c r="I61" s="183"/>
      <c r="J61" s="183"/>
      <c r="K61" s="205"/>
      <c r="L61" s="205"/>
      <c r="M61" s="205"/>
      <c r="N61" s="205"/>
      <c r="O61" s="205"/>
      <c r="P61" s="206"/>
      <c r="Q61" s="203"/>
      <c r="R61" s="204"/>
    </row>
    <row r="62" spans="1:18" s="10" customFormat="1" ht="15">
      <c r="A62" s="201"/>
      <c r="B62" s="215"/>
      <c r="C62" s="206"/>
      <c r="D62" s="210"/>
      <c r="E62" s="182"/>
      <c r="F62" s="183"/>
      <c r="G62" s="183"/>
      <c r="H62" s="183"/>
      <c r="I62" s="183"/>
      <c r="J62" s="183"/>
      <c r="K62" s="205"/>
      <c r="L62" s="205"/>
      <c r="M62" s="205"/>
      <c r="N62" s="205"/>
      <c r="O62" s="205"/>
      <c r="P62" s="206"/>
      <c r="Q62" s="203"/>
      <c r="R62" s="204"/>
    </row>
    <row r="63" spans="1:18" s="10" customFormat="1" ht="15">
      <c r="A63" s="201"/>
      <c r="B63" s="215"/>
      <c r="C63" s="206"/>
      <c r="D63" s="210"/>
      <c r="E63" s="182"/>
      <c r="F63" s="183"/>
      <c r="G63" s="183"/>
      <c r="H63" s="183"/>
      <c r="I63" s="183"/>
      <c r="J63" s="183"/>
      <c r="K63" s="205"/>
      <c r="L63" s="205"/>
      <c r="M63" s="205"/>
      <c r="N63" s="205"/>
      <c r="O63" s="205"/>
      <c r="P63" s="206"/>
      <c r="Q63" s="203"/>
      <c r="R63" s="204"/>
    </row>
    <row r="64" spans="1:18" s="10" customFormat="1" ht="15">
      <c r="A64" s="201"/>
      <c r="B64" s="207">
        <f>'11. Admón. Riesgos'!D17</f>
        <v>0</v>
      </c>
      <c r="C64" s="206">
        <f>'11. Admón. Riesgos'!O21</f>
        <v>0</v>
      </c>
      <c r="D64" s="210"/>
      <c r="E64" s="182"/>
      <c r="F64" s="183"/>
      <c r="G64" s="183"/>
      <c r="H64" s="183"/>
      <c r="I64" s="183"/>
      <c r="J64" s="183"/>
      <c r="K64" s="205"/>
      <c r="L64" s="205"/>
      <c r="M64" s="205"/>
      <c r="N64" s="205"/>
      <c r="O64" s="205"/>
      <c r="P64" s="206"/>
      <c r="Q64" s="203"/>
      <c r="R64" s="204"/>
    </row>
    <row r="65" spans="1:18" s="10" customFormat="1" ht="15">
      <c r="A65" s="201"/>
      <c r="B65" s="208"/>
      <c r="C65" s="206"/>
      <c r="D65" s="210"/>
      <c r="E65" s="182"/>
      <c r="F65" s="183"/>
      <c r="G65" s="183"/>
      <c r="H65" s="183"/>
      <c r="I65" s="183"/>
      <c r="J65" s="183"/>
      <c r="K65" s="205"/>
      <c r="L65" s="205"/>
      <c r="M65" s="205"/>
      <c r="N65" s="205"/>
      <c r="O65" s="205"/>
      <c r="P65" s="206"/>
      <c r="Q65" s="203"/>
      <c r="R65" s="204"/>
    </row>
    <row r="66" spans="1:18" s="10" customFormat="1" ht="15">
      <c r="A66" s="201"/>
      <c r="B66" s="208"/>
      <c r="C66" s="206"/>
      <c r="D66" s="210"/>
      <c r="E66" s="182"/>
      <c r="F66" s="183"/>
      <c r="G66" s="183"/>
      <c r="H66" s="183"/>
      <c r="I66" s="183"/>
      <c r="J66" s="183"/>
      <c r="K66" s="205"/>
      <c r="L66" s="205"/>
      <c r="M66" s="205"/>
      <c r="N66" s="205"/>
      <c r="O66" s="205"/>
      <c r="P66" s="206"/>
      <c r="Q66" s="203"/>
      <c r="R66" s="204"/>
    </row>
    <row r="67" spans="1:18" s="10" customFormat="1" ht="15">
      <c r="A67" s="201"/>
      <c r="B67" s="208"/>
      <c r="C67" s="206"/>
      <c r="D67" s="210"/>
      <c r="E67" s="182"/>
      <c r="F67" s="183"/>
      <c r="G67" s="183"/>
      <c r="H67" s="183"/>
      <c r="I67" s="183"/>
      <c r="J67" s="183"/>
      <c r="K67" s="205"/>
      <c r="L67" s="205"/>
      <c r="M67" s="205"/>
      <c r="N67" s="205"/>
      <c r="O67" s="205"/>
      <c r="P67" s="206"/>
      <c r="Q67" s="203"/>
      <c r="R67" s="204"/>
    </row>
    <row r="68" spans="1:18" s="10" customFormat="1" ht="15">
      <c r="A68" s="201"/>
      <c r="B68" s="209"/>
      <c r="C68" s="206"/>
      <c r="D68" s="210"/>
      <c r="E68" s="182"/>
      <c r="F68" s="183"/>
      <c r="G68" s="183"/>
      <c r="H68" s="183"/>
      <c r="I68" s="183"/>
      <c r="J68" s="183"/>
      <c r="K68" s="205"/>
      <c r="L68" s="205"/>
      <c r="M68" s="205"/>
      <c r="N68" s="205"/>
      <c r="O68" s="205"/>
      <c r="P68" s="206"/>
      <c r="Q68" s="203"/>
      <c r="R68" s="204"/>
    </row>
    <row r="69" spans="1:18" s="10" customFormat="1" ht="13.5" customHeight="1">
      <c r="A69" s="201"/>
      <c r="B69" s="207">
        <f>'11. Admón. Riesgos'!D18</f>
        <v>0</v>
      </c>
      <c r="C69" s="206">
        <f>'11. Admón. Riesgos'!O26</f>
        <v>0</v>
      </c>
      <c r="D69" s="210"/>
      <c r="E69" s="182"/>
      <c r="F69" s="183"/>
      <c r="G69" s="183"/>
      <c r="H69" s="183"/>
      <c r="I69" s="183"/>
      <c r="J69" s="183"/>
      <c r="K69" s="205"/>
      <c r="L69" s="205"/>
      <c r="M69" s="205"/>
      <c r="N69" s="205"/>
      <c r="O69" s="205"/>
      <c r="P69" s="212"/>
      <c r="Q69" s="203"/>
      <c r="R69" s="204"/>
    </row>
    <row r="70" spans="1:18" s="10" customFormat="1" ht="13.5" customHeight="1">
      <c r="A70" s="201"/>
      <c r="B70" s="208"/>
      <c r="C70" s="206"/>
      <c r="D70" s="210"/>
      <c r="E70" s="182"/>
      <c r="F70" s="183"/>
      <c r="G70" s="183"/>
      <c r="H70" s="183"/>
      <c r="I70" s="183"/>
      <c r="J70" s="183"/>
      <c r="K70" s="205"/>
      <c r="L70" s="205"/>
      <c r="M70" s="205"/>
      <c r="N70" s="205"/>
      <c r="O70" s="205"/>
      <c r="P70" s="213"/>
      <c r="Q70" s="203"/>
      <c r="R70" s="204"/>
    </row>
    <row r="71" spans="1:18" s="10" customFormat="1" ht="13.5" customHeight="1">
      <c r="A71" s="201"/>
      <c r="B71" s="208"/>
      <c r="C71" s="206"/>
      <c r="D71" s="210"/>
      <c r="E71" s="182"/>
      <c r="F71" s="183"/>
      <c r="G71" s="183"/>
      <c r="H71" s="183"/>
      <c r="I71" s="183"/>
      <c r="J71" s="183"/>
      <c r="K71" s="205"/>
      <c r="L71" s="205"/>
      <c r="M71" s="205"/>
      <c r="N71" s="205"/>
      <c r="O71" s="205"/>
      <c r="P71" s="213"/>
      <c r="Q71" s="203"/>
      <c r="R71" s="204"/>
    </row>
    <row r="72" spans="1:18" s="10" customFormat="1" ht="13.5" customHeight="1">
      <c r="A72" s="201"/>
      <c r="B72" s="208"/>
      <c r="C72" s="206"/>
      <c r="D72" s="210"/>
      <c r="E72" s="182"/>
      <c r="F72" s="183"/>
      <c r="G72" s="183"/>
      <c r="H72" s="183"/>
      <c r="I72" s="183"/>
      <c r="J72" s="183"/>
      <c r="K72" s="205"/>
      <c r="L72" s="205"/>
      <c r="M72" s="205"/>
      <c r="N72" s="205"/>
      <c r="O72" s="205"/>
      <c r="P72" s="213"/>
      <c r="Q72" s="203"/>
      <c r="R72" s="204"/>
    </row>
    <row r="73" spans="1:18" s="10" customFormat="1" ht="12.75" customHeight="1">
      <c r="A73" s="201"/>
      <c r="B73" s="209"/>
      <c r="C73" s="206"/>
      <c r="D73" s="210"/>
      <c r="E73" s="182"/>
      <c r="F73" s="183"/>
      <c r="G73" s="183"/>
      <c r="H73" s="183"/>
      <c r="I73" s="183"/>
      <c r="J73" s="183"/>
      <c r="K73" s="205"/>
      <c r="L73" s="205"/>
      <c r="M73" s="205"/>
      <c r="N73" s="205"/>
      <c r="O73" s="205"/>
      <c r="P73" s="214"/>
      <c r="Q73" s="203"/>
      <c r="R73" s="204"/>
    </row>
    <row r="74" spans="1:18" s="2" customFormat="1" ht="14.25" customHeight="1">
      <c r="A74" s="184" t="s">
        <v>0</v>
      </c>
      <c r="B74" s="211" t="str">
        <f>+'11. Admón. Riesgos'!B19:G19</f>
        <v>Contratista Comunicaciones</v>
      </c>
      <c r="C74" s="211"/>
      <c r="D74" s="211"/>
      <c r="E74" s="211"/>
      <c r="F74" s="211"/>
      <c r="G74" s="184" t="s">
        <v>3</v>
      </c>
      <c r="H74" s="211">
        <f>+'11. Admón. Riesgos'!I19</f>
        <v>43424</v>
      </c>
      <c r="I74" s="211"/>
      <c r="J74" s="211"/>
      <c r="K74" s="211"/>
      <c r="L74" s="211"/>
      <c r="M74" s="211"/>
      <c r="N74" s="211"/>
      <c r="O74" s="211"/>
      <c r="P74" s="211"/>
      <c r="Q74" s="211"/>
      <c r="R74" s="211"/>
    </row>
    <row r="75" spans="1:18" s="1" customFormat="1" ht="14.25" customHeight="1">
      <c r="A75" s="184" t="s">
        <v>1</v>
      </c>
      <c r="B75" s="211">
        <f>+'11. Admón. Riesgos'!B20:G20</f>
        <v>0</v>
      </c>
      <c r="C75" s="211"/>
      <c r="D75" s="211"/>
      <c r="E75" s="211"/>
      <c r="F75" s="211"/>
      <c r="G75" s="184" t="s">
        <v>3</v>
      </c>
      <c r="H75" s="211">
        <f>+'11. Admón. Riesgos'!I20</f>
        <v>0</v>
      </c>
      <c r="I75" s="211"/>
      <c r="J75" s="211"/>
      <c r="K75" s="211"/>
      <c r="L75" s="211"/>
      <c r="M75" s="211"/>
      <c r="N75" s="211"/>
      <c r="O75" s="211"/>
      <c r="P75" s="211"/>
      <c r="Q75" s="211"/>
      <c r="R75" s="211"/>
    </row>
    <row r="76" spans="1:27" s="1" customFormat="1" ht="14.25" customHeight="1">
      <c r="A76" s="184" t="s">
        <v>2</v>
      </c>
      <c r="B76" s="211">
        <f>+'11. Admón. Riesgos'!B21:G21</f>
        <v>0</v>
      </c>
      <c r="C76" s="211"/>
      <c r="D76" s="211"/>
      <c r="E76" s="211"/>
      <c r="F76" s="211"/>
      <c r="G76" s="184" t="s">
        <v>3</v>
      </c>
      <c r="H76" s="211">
        <f>+'11. Admón. Riesgos'!I21</f>
        <v>0</v>
      </c>
      <c r="I76" s="211"/>
      <c r="J76" s="211"/>
      <c r="K76" s="211"/>
      <c r="L76" s="211"/>
      <c r="M76" s="211"/>
      <c r="N76" s="211"/>
      <c r="O76" s="211"/>
      <c r="P76" s="211"/>
      <c r="Q76" s="211"/>
      <c r="R76" s="211"/>
      <c r="S76" s="3"/>
      <c r="T76" s="3"/>
      <c r="U76" s="3"/>
      <c r="V76" s="3"/>
      <c r="W76" s="3"/>
      <c r="X76" s="3"/>
      <c r="Y76" s="3"/>
      <c r="Z76" s="3"/>
      <c r="AA76" s="3"/>
    </row>
    <row r="80" s="10" customFormat="1" ht="24.75" customHeight="1">
      <c r="B80" s="9"/>
    </row>
    <row r="81" spans="2:8" s="10" customFormat="1" ht="24.75" customHeight="1">
      <c r="B81" s="9"/>
      <c r="E81" s="171"/>
      <c r="F81" s="171"/>
      <c r="G81" s="171"/>
      <c r="H81" s="171"/>
    </row>
    <row r="82" spans="2:8" s="10" customFormat="1" ht="24.75" customHeight="1">
      <c r="B82" s="9"/>
      <c r="E82" s="171"/>
      <c r="F82" s="171"/>
      <c r="G82" s="171"/>
      <c r="H82" s="171"/>
    </row>
    <row r="83" spans="2:8" s="10" customFormat="1" ht="24.75" customHeight="1">
      <c r="B83" s="9"/>
      <c r="E83" s="171"/>
      <c r="F83" s="171"/>
      <c r="G83" s="171"/>
      <c r="H83" s="171"/>
    </row>
    <row r="84" spans="2:8" s="10" customFormat="1" ht="24.75" customHeight="1">
      <c r="B84" s="9"/>
      <c r="E84" s="171"/>
      <c r="F84" s="171"/>
      <c r="G84" s="171"/>
      <c r="H84" s="171"/>
    </row>
    <row r="85" spans="2:8" s="10" customFormat="1" ht="24.75" customHeight="1">
      <c r="B85" s="9"/>
      <c r="E85" s="171"/>
      <c r="F85" s="171"/>
      <c r="G85" s="171"/>
      <c r="H85" s="171"/>
    </row>
    <row r="86" spans="2:8" s="10" customFormat="1" ht="24.75" customHeight="1">
      <c r="B86" s="9"/>
      <c r="E86" s="171"/>
      <c r="F86" s="171"/>
      <c r="G86" s="171"/>
      <c r="H86" s="171"/>
    </row>
    <row r="87" spans="2:8" s="10" customFormat="1" ht="24.75" customHeight="1">
      <c r="B87" s="9"/>
      <c r="E87" s="171"/>
      <c r="F87" s="171"/>
      <c r="G87" s="171"/>
      <c r="H87" s="171"/>
    </row>
    <row r="88" spans="2:8" s="10" customFormat="1" ht="24.75" customHeight="1">
      <c r="B88" s="9"/>
      <c r="E88" s="171"/>
      <c r="F88" s="171"/>
      <c r="G88" s="171"/>
      <c r="H88" s="171"/>
    </row>
    <row r="89" spans="2:8" s="10" customFormat="1" ht="24.75" customHeight="1">
      <c r="B89" s="9"/>
      <c r="E89" s="171"/>
      <c r="F89" s="171"/>
      <c r="G89" s="171"/>
      <c r="H89" s="171"/>
    </row>
    <row r="90" spans="2:8" s="10" customFormat="1" ht="24.75" customHeight="1">
      <c r="B90" s="9"/>
      <c r="E90" s="171"/>
      <c r="F90" s="171"/>
      <c r="G90" s="171"/>
      <c r="H90" s="171"/>
    </row>
    <row r="91" spans="2:8" s="10" customFormat="1" ht="24.75" customHeight="1">
      <c r="B91" s="9"/>
      <c r="E91" s="171"/>
      <c r="F91" s="171"/>
      <c r="G91" s="171"/>
      <c r="H91" s="171"/>
    </row>
    <row r="92" spans="2:8" s="10" customFormat="1" ht="24.75" customHeight="1">
      <c r="B92" s="9"/>
      <c r="E92" s="171"/>
      <c r="F92" s="171"/>
      <c r="G92" s="171"/>
      <c r="H92" s="171"/>
    </row>
    <row r="93" spans="2:8" s="10" customFormat="1" ht="24.75" customHeight="1">
      <c r="B93" s="9"/>
      <c r="E93" s="171"/>
      <c r="F93" s="171"/>
      <c r="G93" s="171"/>
      <c r="H93" s="171"/>
    </row>
    <row r="94" spans="2:8" s="10" customFormat="1" ht="24.75" customHeight="1">
      <c r="B94" s="9"/>
      <c r="E94" s="171"/>
      <c r="F94" s="171"/>
      <c r="G94" s="171"/>
      <c r="H94" s="171"/>
    </row>
    <row r="95" spans="2:8" s="10" customFormat="1" ht="24.75" customHeight="1">
      <c r="B95" s="9"/>
      <c r="E95" s="171"/>
      <c r="F95" s="171"/>
      <c r="G95" s="171"/>
      <c r="H95" s="171"/>
    </row>
    <row r="96" spans="2:8" s="10" customFormat="1" ht="24.75" customHeight="1">
      <c r="B96" s="9"/>
      <c r="E96" s="171"/>
      <c r="F96" s="171"/>
      <c r="G96" s="171"/>
      <c r="H96" s="171"/>
    </row>
    <row r="97" spans="2:8" s="10" customFormat="1" ht="24.75" customHeight="1">
      <c r="B97" s="9"/>
      <c r="E97" s="171"/>
      <c r="F97" s="171"/>
      <c r="G97" s="171"/>
      <c r="H97" s="171"/>
    </row>
    <row r="98" spans="2:8" s="10" customFormat="1" ht="24.75" customHeight="1">
      <c r="B98" s="9"/>
      <c r="E98" s="171"/>
      <c r="F98" s="171"/>
      <c r="G98" s="171"/>
      <c r="H98" s="171"/>
    </row>
    <row r="99" spans="2:8" s="10" customFormat="1" ht="24.75" customHeight="1">
      <c r="B99" s="9"/>
      <c r="E99" s="171"/>
      <c r="F99" s="171"/>
      <c r="G99" s="171"/>
      <c r="H99" s="171"/>
    </row>
    <row r="100" spans="2:8" s="10" customFormat="1" ht="24.75" customHeight="1">
      <c r="B100" s="9"/>
      <c r="E100" s="171"/>
      <c r="F100" s="171"/>
      <c r="G100" s="171"/>
      <c r="H100" s="171"/>
    </row>
    <row r="101" spans="2:8" s="10" customFormat="1" ht="24.75" customHeight="1">
      <c r="B101" s="9"/>
      <c r="E101" s="171"/>
      <c r="F101" s="171"/>
      <c r="G101" s="171"/>
      <c r="H101" s="171"/>
    </row>
    <row r="102" s="10" customFormat="1" ht="24.75" customHeight="1">
      <c r="B102" s="9"/>
    </row>
    <row r="103" s="10" customFormat="1" ht="24.75" customHeight="1">
      <c r="B103" s="9"/>
    </row>
    <row r="104" s="10" customFormat="1" ht="24.75" customHeight="1">
      <c r="B104" s="9"/>
    </row>
    <row r="105" s="10" customFormat="1" ht="24.75" customHeight="1">
      <c r="B105" s="9"/>
    </row>
    <row r="106" s="10" customFormat="1" ht="24.75" customHeight="1">
      <c r="B106" s="9"/>
    </row>
    <row r="107" s="10" customFormat="1" ht="24.75" customHeight="1">
      <c r="B107" s="9"/>
    </row>
    <row r="108" s="10" customFormat="1" ht="24.75" customHeight="1">
      <c r="B108" s="9"/>
    </row>
    <row r="109" s="10" customFormat="1" ht="24.75" customHeight="1">
      <c r="B109" s="9"/>
    </row>
    <row r="110" s="10" customFormat="1" ht="24.75" customHeight="1">
      <c r="B110" s="9"/>
    </row>
    <row r="111" s="10" customFormat="1" ht="24.75" customHeight="1">
      <c r="B111" s="9"/>
    </row>
    <row r="112" s="10" customFormat="1" ht="24.75" customHeight="1">
      <c r="B112" s="9"/>
    </row>
    <row r="113" s="10" customFormat="1" ht="24.75" customHeight="1">
      <c r="B113" s="9"/>
    </row>
    <row r="114" s="10" customFormat="1" ht="24.75" customHeight="1">
      <c r="B114" s="9"/>
    </row>
    <row r="115" s="10" customFormat="1" ht="24.75" customHeight="1">
      <c r="B115" s="9"/>
    </row>
    <row r="116" s="10" customFormat="1" ht="24.75" customHeight="1">
      <c r="B116" s="9"/>
    </row>
    <row r="130" spans="1:16" ht="25.5">
      <c r="A130" s="106" t="s">
        <v>17</v>
      </c>
      <c r="B130" s="107"/>
      <c r="C130" s="105" t="s">
        <v>105</v>
      </c>
      <c r="D130" s="106" t="s">
        <v>69</v>
      </c>
      <c r="E130" s="106" t="s">
        <v>9</v>
      </c>
      <c r="F130" s="106" t="s">
        <v>56</v>
      </c>
      <c r="G130" s="107"/>
      <c r="H130" s="107">
        <v>1</v>
      </c>
      <c r="I130" s="106" t="s">
        <v>67</v>
      </c>
      <c r="J130" s="104" t="s">
        <v>89</v>
      </c>
      <c r="K130" s="104">
        <v>1</v>
      </c>
      <c r="L130" s="104">
        <v>5</v>
      </c>
      <c r="M130" s="104">
        <v>5</v>
      </c>
      <c r="N130" s="104" t="s">
        <v>4</v>
      </c>
      <c r="O130" s="104"/>
      <c r="P130" s="104"/>
    </row>
    <row r="131" spans="1:16" ht="25.5">
      <c r="A131" s="106" t="s">
        <v>18</v>
      </c>
      <c r="B131" s="104" t="s">
        <v>86</v>
      </c>
      <c r="C131" s="105" t="s">
        <v>106</v>
      </c>
      <c r="D131" s="106" t="s">
        <v>70</v>
      </c>
      <c r="E131" s="106" t="s">
        <v>74</v>
      </c>
      <c r="F131" s="106" t="s">
        <v>59</v>
      </c>
      <c r="G131" s="106">
        <v>3</v>
      </c>
      <c r="H131" s="107">
        <v>2</v>
      </c>
      <c r="I131" s="106" t="s">
        <v>65</v>
      </c>
      <c r="J131" s="104" t="s">
        <v>90</v>
      </c>
      <c r="K131" s="104">
        <v>2</v>
      </c>
      <c r="L131" s="104">
        <v>10</v>
      </c>
      <c r="M131" s="104">
        <v>10</v>
      </c>
      <c r="N131" s="104" t="s">
        <v>5</v>
      </c>
      <c r="O131" s="104"/>
      <c r="P131" s="104"/>
    </row>
    <row r="132" spans="1:16" ht="12.75">
      <c r="A132" s="106" t="s">
        <v>19</v>
      </c>
      <c r="B132" s="104" t="s">
        <v>87</v>
      </c>
      <c r="C132" s="105"/>
      <c r="D132" s="106" t="s">
        <v>71</v>
      </c>
      <c r="E132" s="106" t="s">
        <v>75</v>
      </c>
      <c r="F132" s="106" t="s">
        <v>60</v>
      </c>
      <c r="G132" s="106">
        <v>2</v>
      </c>
      <c r="H132" s="107">
        <v>3</v>
      </c>
      <c r="I132" s="106" t="s">
        <v>63</v>
      </c>
      <c r="J132" s="104" t="s">
        <v>91</v>
      </c>
      <c r="K132" s="104">
        <v>3</v>
      </c>
      <c r="L132" s="104">
        <v>20</v>
      </c>
      <c r="M132" s="104">
        <v>15</v>
      </c>
      <c r="N132" s="104" t="s">
        <v>6</v>
      </c>
      <c r="O132" s="104"/>
      <c r="P132" s="104"/>
    </row>
    <row r="133" spans="1:16" ht="12.75">
      <c r="A133" s="107"/>
      <c r="B133" s="107"/>
      <c r="C133" s="105"/>
      <c r="D133" s="106" t="s">
        <v>72</v>
      </c>
      <c r="E133" s="106" t="s">
        <v>76</v>
      </c>
      <c r="F133" s="106" t="s">
        <v>61</v>
      </c>
      <c r="G133" s="106">
        <v>1</v>
      </c>
      <c r="H133" s="107">
        <v>4</v>
      </c>
      <c r="I133" s="106" t="s">
        <v>63</v>
      </c>
      <c r="J133" s="104" t="s">
        <v>92</v>
      </c>
      <c r="K133" s="104"/>
      <c r="L133" s="104"/>
      <c r="M133" s="104">
        <v>20</v>
      </c>
      <c r="N133" s="104" t="s">
        <v>6</v>
      </c>
      <c r="O133" s="104"/>
      <c r="P133" s="104"/>
    </row>
    <row r="134" spans="1:16" ht="12.75">
      <c r="A134" s="107"/>
      <c r="B134" s="107"/>
      <c r="C134" s="107"/>
      <c r="D134" s="106" t="s">
        <v>73</v>
      </c>
      <c r="E134" s="106" t="s">
        <v>8</v>
      </c>
      <c r="F134" s="107"/>
      <c r="G134" s="106"/>
      <c r="H134" s="107">
        <v>6</v>
      </c>
      <c r="I134" s="106" t="s">
        <v>64</v>
      </c>
      <c r="J134" s="104" t="s">
        <v>88</v>
      </c>
      <c r="K134" s="104"/>
      <c r="L134" s="104"/>
      <c r="M134" s="104">
        <v>30</v>
      </c>
      <c r="N134" s="104" t="s">
        <v>7</v>
      </c>
      <c r="O134" s="104"/>
      <c r="P134" s="104"/>
    </row>
    <row r="135" spans="1:16" ht="12.75">
      <c r="A135" s="107"/>
      <c r="B135" s="107"/>
      <c r="C135" s="107"/>
      <c r="D135" s="107"/>
      <c r="E135" s="107"/>
      <c r="F135" s="107"/>
      <c r="G135" s="106"/>
      <c r="H135" s="107">
        <v>9</v>
      </c>
      <c r="I135" s="106" t="s">
        <v>68</v>
      </c>
      <c r="J135" s="104" t="s">
        <v>93</v>
      </c>
      <c r="K135" s="104"/>
      <c r="L135" s="104"/>
      <c r="M135" s="104">
        <v>40</v>
      </c>
      <c r="N135" s="104" t="s">
        <v>7</v>
      </c>
      <c r="O135" s="104"/>
      <c r="P135" s="104"/>
    </row>
    <row r="136" spans="1:16" ht="12.75">
      <c r="A136" s="107"/>
      <c r="B136" s="107"/>
      <c r="C136" s="107"/>
      <c r="D136" s="107"/>
      <c r="E136" s="107"/>
      <c r="F136" s="107"/>
      <c r="G136" s="107"/>
      <c r="H136" s="107"/>
      <c r="I136" s="107"/>
      <c r="J136" s="104" t="s">
        <v>94</v>
      </c>
      <c r="K136" s="104"/>
      <c r="L136" s="104"/>
      <c r="M136" s="104">
        <v>60</v>
      </c>
      <c r="N136" s="104" t="s">
        <v>7</v>
      </c>
      <c r="O136" s="104"/>
      <c r="P136" s="104"/>
    </row>
    <row r="137" spans="1:16" ht="12.75">
      <c r="A137" s="107"/>
      <c r="B137" s="107"/>
      <c r="C137" s="107"/>
      <c r="D137" s="107"/>
      <c r="E137" s="107"/>
      <c r="F137" s="107"/>
      <c r="G137" s="107"/>
      <c r="H137" s="107"/>
      <c r="I137" s="107"/>
      <c r="J137" s="106" t="s">
        <v>100</v>
      </c>
      <c r="K137" s="107"/>
      <c r="L137" s="107"/>
      <c r="M137" s="107">
        <v>0</v>
      </c>
      <c r="N137" s="106" t="s">
        <v>99</v>
      </c>
      <c r="O137" s="107"/>
      <c r="P137" s="107"/>
    </row>
  </sheetData>
  <sheetProtection/>
  <mergeCells count="163">
    <mergeCell ref="B33:B38"/>
    <mergeCell ref="C33:C38"/>
    <mergeCell ref="D33:D38"/>
    <mergeCell ref="B13:B17"/>
    <mergeCell ref="C5:C12"/>
    <mergeCell ref="C13:C17"/>
    <mergeCell ref="C23:C27"/>
    <mergeCell ref="C28:C32"/>
    <mergeCell ref="B23:B27"/>
    <mergeCell ref="C18:C22"/>
    <mergeCell ref="K13:K17"/>
    <mergeCell ref="O13:O17"/>
    <mergeCell ref="P13:P17"/>
    <mergeCell ref="L5:L12"/>
    <mergeCell ref="N5:N12"/>
    <mergeCell ref="B5:B12"/>
    <mergeCell ref="M13:M17"/>
    <mergeCell ref="N13:N17"/>
    <mergeCell ref="J3:J4"/>
    <mergeCell ref="K3:P3"/>
    <mergeCell ref="K5:K12"/>
    <mergeCell ref="P5:P12"/>
    <mergeCell ref="D5:D12"/>
    <mergeCell ref="E3:E4"/>
    <mergeCell ref="O5:O12"/>
    <mergeCell ref="M5:M12"/>
    <mergeCell ref="A2:R2"/>
    <mergeCell ref="A3:A4"/>
    <mergeCell ref="B3:B4"/>
    <mergeCell ref="C3:C4"/>
    <mergeCell ref="H3:H4"/>
    <mergeCell ref="G3:G4"/>
    <mergeCell ref="F3:F4"/>
    <mergeCell ref="I3:I4"/>
    <mergeCell ref="Q3:R3"/>
    <mergeCell ref="D3:D4"/>
    <mergeCell ref="B28:B32"/>
    <mergeCell ref="B18:B22"/>
    <mergeCell ref="C59:C63"/>
    <mergeCell ref="B59:B63"/>
    <mergeCell ref="B39:B43"/>
    <mergeCell ref="B44:B48"/>
    <mergeCell ref="B49:B53"/>
    <mergeCell ref="B54:B58"/>
    <mergeCell ref="C54:C58"/>
    <mergeCell ref="C39:C43"/>
    <mergeCell ref="C44:C48"/>
    <mergeCell ref="C49:C53"/>
    <mergeCell ref="D59:D63"/>
    <mergeCell ref="D44:D48"/>
    <mergeCell ref="D39:D43"/>
    <mergeCell ref="D54:D58"/>
    <mergeCell ref="D49:D53"/>
    <mergeCell ref="K39:K43"/>
    <mergeCell ref="K59:K63"/>
    <mergeCell ref="K54:K58"/>
    <mergeCell ref="K49:K53"/>
    <mergeCell ref="L13:L17"/>
    <mergeCell ref="D28:D32"/>
    <mergeCell ref="K28:K32"/>
    <mergeCell ref="K23:K27"/>
    <mergeCell ref="D23:D27"/>
    <mergeCell ref="D13:D17"/>
    <mergeCell ref="D18:D22"/>
    <mergeCell ref="N59:N63"/>
    <mergeCell ref="L59:L63"/>
    <mergeCell ref="L18:L22"/>
    <mergeCell ref="L44:L48"/>
    <mergeCell ref="K18:K22"/>
    <mergeCell ref="K44:K48"/>
    <mergeCell ref="L49:L53"/>
    <mergeCell ref="L39:L43"/>
    <mergeCell ref="L23:L27"/>
    <mergeCell ref="L28:L32"/>
    <mergeCell ref="O23:O27"/>
    <mergeCell ref="M23:M27"/>
    <mergeCell ref="M28:M32"/>
    <mergeCell ref="O54:O58"/>
    <mergeCell ref="O59:O63"/>
    <mergeCell ref="O39:O43"/>
    <mergeCell ref="M59:M63"/>
    <mergeCell ref="N39:N43"/>
    <mergeCell ref="N44:N48"/>
    <mergeCell ref="O28:O32"/>
    <mergeCell ref="P28:P32"/>
    <mergeCell ref="M18:M22"/>
    <mergeCell ref="Q28:Q32"/>
    <mergeCell ref="L54:L58"/>
    <mergeCell ref="M49:M53"/>
    <mergeCell ref="N23:N27"/>
    <mergeCell ref="N28:N32"/>
    <mergeCell ref="N18:N22"/>
    <mergeCell ref="P39:P43"/>
    <mergeCell ref="O18:O22"/>
    <mergeCell ref="Q59:Q63"/>
    <mergeCell ref="Q54:Q58"/>
    <mergeCell ref="Q49:Q53"/>
    <mergeCell ref="P59:P63"/>
    <mergeCell ref="P54:P58"/>
    <mergeCell ref="P18:P22"/>
    <mergeCell ref="P49:P53"/>
    <mergeCell ref="P44:P48"/>
    <mergeCell ref="P23:P27"/>
    <mergeCell ref="N49:N53"/>
    <mergeCell ref="M39:M43"/>
    <mergeCell ref="M44:M48"/>
    <mergeCell ref="N54:N58"/>
    <mergeCell ref="M54:M58"/>
    <mergeCell ref="O44:O48"/>
    <mergeCell ref="O49:O53"/>
    <mergeCell ref="Q23:Q27"/>
    <mergeCell ref="R5:R12"/>
    <mergeCell ref="R59:R63"/>
    <mergeCell ref="Q18:Q22"/>
    <mergeCell ref="R49:R53"/>
    <mergeCell ref="Q13:Q17"/>
    <mergeCell ref="R18:R22"/>
    <mergeCell ref="R54:R58"/>
    <mergeCell ref="Q39:Q43"/>
    <mergeCell ref="Q5:Q12"/>
    <mergeCell ref="N69:N73"/>
    <mergeCell ref="O69:O73"/>
    <mergeCell ref="P69:P73"/>
    <mergeCell ref="Q69:Q73"/>
    <mergeCell ref="R69:R73"/>
    <mergeCell ref="P64:P68"/>
    <mergeCell ref="Q64:Q68"/>
    <mergeCell ref="R64:R68"/>
    <mergeCell ref="N64:N68"/>
    <mergeCell ref="O64:O68"/>
    <mergeCell ref="B75:F75"/>
    <mergeCell ref="B76:F76"/>
    <mergeCell ref="H74:R74"/>
    <mergeCell ref="H76:R76"/>
    <mergeCell ref="H75:R75"/>
    <mergeCell ref="B74:F74"/>
    <mergeCell ref="K69:K73"/>
    <mergeCell ref="L69:L73"/>
    <mergeCell ref="M69:M73"/>
    <mergeCell ref="C64:C68"/>
    <mergeCell ref="D64:D68"/>
    <mergeCell ref="D69:D73"/>
    <mergeCell ref="K64:K68"/>
    <mergeCell ref="L64:L68"/>
    <mergeCell ref="M64:M68"/>
    <mergeCell ref="A5:A73"/>
    <mergeCell ref="R39:R43"/>
    <mergeCell ref="R28:R32"/>
    <mergeCell ref="R23:R27"/>
    <mergeCell ref="R13:R17"/>
    <mergeCell ref="R44:R48"/>
    <mergeCell ref="Q44:Q48"/>
    <mergeCell ref="B64:B68"/>
    <mergeCell ref="B69:B73"/>
    <mergeCell ref="C69:C73"/>
    <mergeCell ref="Q33:Q38"/>
    <mergeCell ref="R33:R38"/>
    <mergeCell ref="K33:K38"/>
    <mergeCell ref="M33:M38"/>
    <mergeCell ref="L33:L38"/>
    <mergeCell ref="N33:N38"/>
    <mergeCell ref="O33:O38"/>
    <mergeCell ref="P33:P38"/>
  </mergeCells>
  <conditionalFormatting sqref="B5:B73">
    <cfRule type="cellIs" priority="147" dxfId="206" operator="equal" stopIfTrue="1">
      <formula>0</formula>
    </cfRule>
  </conditionalFormatting>
  <conditionalFormatting sqref="Q59:Q73">
    <cfRule type="cellIs" priority="148" dxfId="13" operator="equal" stopIfTrue="1">
      <formula>"Cambia la evaluación antes de controles"</formula>
    </cfRule>
    <cfRule type="cellIs" priority="149" dxfId="12" operator="equal" stopIfTrue="1">
      <formula>"Se mantiene en la zona de riesgo"</formula>
    </cfRule>
  </conditionalFormatting>
  <conditionalFormatting sqref="P59:P68 C5:C63">
    <cfRule type="cellIs" priority="151" dxfId="18" operator="equal" stopIfTrue="1">
      <formula>"ZONA DE RIESGO IMPORTANTE"</formula>
    </cfRule>
    <cfRule type="cellIs" priority="152" dxfId="17" operator="equal" stopIfTrue="1">
      <formula>"ZONA DE RIESGO MODERADO"</formula>
    </cfRule>
    <cfRule type="cellIs" priority="153" dxfId="16" operator="equal" stopIfTrue="1">
      <formula>"ZONA DE RIESGO ACEPTABLE"</formula>
    </cfRule>
  </conditionalFormatting>
  <conditionalFormatting sqref="L59:L73">
    <cfRule type="cellIs" priority="154" dxfId="0" operator="equal" stopIfTrue="1">
      <formula>"alta"</formula>
    </cfRule>
    <cfRule type="cellIs" priority="155" dxfId="19" operator="equal" stopIfTrue="1">
      <formula>"media"</formula>
    </cfRule>
    <cfRule type="cellIs" priority="156" dxfId="27" operator="equal" stopIfTrue="1">
      <formula>"baja"</formula>
    </cfRule>
  </conditionalFormatting>
  <conditionalFormatting sqref="N59:N73">
    <cfRule type="cellIs" priority="157" dxfId="0" operator="equal" stopIfTrue="1">
      <formula>"FUERTE"</formula>
    </cfRule>
    <cfRule type="cellIs" priority="158" dxfId="19" operator="equal" stopIfTrue="1">
      <formula>"moderado"</formula>
    </cfRule>
    <cfRule type="cellIs" priority="159" dxfId="24" operator="equal" stopIfTrue="1">
      <formula>"leve"</formula>
    </cfRule>
  </conditionalFormatting>
  <conditionalFormatting sqref="P59:P68 C5:C63">
    <cfRule type="cellIs" priority="129" dxfId="0" operator="equal" stopIfTrue="1">
      <formula>"ZONA DE RIESGO INACEPTABLE"</formula>
    </cfRule>
  </conditionalFormatting>
  <conditionalFormatting sqref="P69:P73">
    <cfRule type="cellIs" priority="124" dxfId="0" operator="equal" stopIfTrue="1">
      <formula>"FUERTE"</formula>
    </cfRule>
    <cfRule type="cellIs" priority="125" dxfId="19" operator="equal" stopIfTrue="1">
      <formula>"moderado"</formula>
    </cfRule>
    <cfRule type="cellIs" priority="126" dxfId="24" operator="equal" stopIfTrue="1">
      <formula>"leve"</formula>
    </cfRule>
  </conditionalFormatting>
  <conditionalFormatting sqref="Q5:Q12">
    <cfRule type="cellIs" priority="113" dxfId="13" operator="equal" stopIfTrue="1">
      <formula>"Cambia la evaluación antes de controles"</formula>
    </cfRule>
    <cfRule type="cellIs" priority="114" dxfId="12" operator="equal" stopIfTrue="1">
      <formula>"Se mantiene en la zona de riesgo"</formula>
    </cfRule>
  </conditionalFormatting>
  <conditionalFormatting sqref="P5:P12">
    <cfRule type="cellIs" priority="115" dxfId="18" operator="equal" stopIfTrue="1">
      <formula>"ZONA DE RIESGO IMPORTANTE"</formula>
    </cfRule>
    <cfRule type="cellIs" priority="116" dxfId="17" operator="equal" stopIfTrue="1">
      <formula>"ZONA DE RIESGO MODERADO"</formula>
    </cfRule>
    <cfRule type="cellIs" priority="117" dxfId="16" operator="equal" stopIfTrue="1">
      <formula>"ZONA DE RIESGO ACEPTABLE"</formula>
    </cfRule>
  </conditionalFormatting>
  <conditionalFormatting sqref="L5:L12">
    <cfRule type="cellIs" priority="118" dxfId="0" operator="equal" stopIfTrue="1">
      <formula>"alta"</formula>
    </cfRule>
    <cfRule type="cellIs" priority="119" dxfId="19" operator="equal" stopIfTrue="1">
      <formula>"media"</formula>
    </cfRule>
    <cfRule type="cellIs" priority="120" dxfId="27" operator="equal" stopIfTrue="1">
      <formula>"baja"</formula>
    </cfRule>
  </conditionalFormatting>
  <conditionalFormatting sqref="N5:N12">
    <cfRule type="cellIs" priority="121" dxfId="0" operator="equal" stopIfTrue="1">
      <formula>"FUERTE"</formula>
    </cfRule>
    <cfRule type="cellIs" priority="122" dxfId="19" operator="equal" stopIfTrue="1">
      <formula>"moderado"</formula>
    </cfRule>
    <cfRule type="cellIs" priority="123" dxfId="24" operator="equal" stopIfTrue="1">
      <formula>"leve"</formula>
    </cfRule>
  </conditionalFormatting>
  <conditionalFormatting sqref="P5:P12">
    <cfRule type="cellIs" priority="112" dxfId="0" operator="equal" stopIfTrue="1">
      <formula>"ZONA DE RIESGO INACEPTABLE"</formula>
    </cfRule>
  </conditionalFormatting>
  <conditionalFormatting sqref="Q13:Q17">
    <cfRule type="cellIs" priority="101" dxfId="13" operator="equal" stopIfTrue="1">
      <formula>"Cambia la evaluación antes de controles"</formula>
    </cfRule>
    <cfRule type="cellIs" priority="102" dxfId="12" operator="equal" stopIfTrue="1">
      <formula>"Se mantiene en la zona de riesgo"</formula>
    </cfRule>
  </conditionalFormatting>
  <conditionalFormatting sqref="P13:P17">
    <cfRule type="cellIs" priority="103" dxfId="18" operator="equal" stopIfTrue="1">
      <formula>"ZONA DE RIESGO IMPORTANTE"</formula>
    </cfRule>
    <cfRule type="cellIs" priority="104" dxfId="17" operator="equal" stopIfTrue="1">
      <formula>"ZONA DE RIESGO MODERADO"</formula>
    </cfRule>
    <cfRule type="cellIs" priority="105" dxfId="16" operator="equal" stopIfTrue="1">
      <formula>"ZONA DE RIESGO ACEPTABLE"</formula>
    </cfRule>
  </conditionalFormatting>
  <conditionalFormatting sqref="L13:L17">
    <cfRule type="cellIs" priority="106" dxfId="0" operator="equal" stopIfTrue="1">
      <formula>"alta"</formula>
    </cfRule>
    <cfRule type="cellIs" priority="107" dxfId="19" operator="equal" stopIfTrue="1">
      <formula>"media"</formula>
    </cfRule>
    <cfRule type="cellIs" priority="108" dxfId="27" operator="equal" stopIfTrue="1">
      <formula>"baja"</formula>
    </cfRule>
  </conditionalFormatting>
  <conditionalFormatting sqref="N13:N17">
    <cfRule type="cellIs" priority="109" dxfId="0" operator="equal" stopIfTrue="1">
      <formula>"FUERTE"</formula>
    </cfRule>
    <cfRule type="cellIs" priority="110" dxfId="19" operator="equal" stopIfTrue="1">
      <formula>"moderado"</formula>
    </cfRule>
    <cfRule type="cellIs" priority="111" dxfId="24" operator="equal" stopIfTrue="1">
      <formula>"leve"</formula>
    </cfRule>
  </conditionalFormatting>
  <conditionalFormatting sqref="P13:P17">
    <cfRule type="cellIs" priority="100" dxfId="0" operator="equal" stopIfTrue="1">
      <formula>"ZONA DE RIESGO INACEPTABLE"</formula>
    </cfRule>
  </conditionalFormatting>
  <conditionalFormatting sqref="Q18:Q22">
    <cfRule type="cellIs" priority="89" dxfId="13" operator="equal" stopIfTrue="1">
      <formula>"Cambia la evaluación antes de controles"</formula>
    </cfRule>
    <cfRule type="cellIs" priority="90" dxfId="12" operator="equal" stopIfTrue="1">
      <formula>"Se mantiene en la zona de riesgo"</formula>
    </cfRule>
  </conditionalFormatting>
  <conditionalFormatting sqref="P18:P22">
    <cfRule type="cellIs" priority="91" dxfId="18" operator="equal" stopIfTrue="1">
      <formula>"ZONA DE RIESGO IMPORTANTE"</formula>
    </cfRule>
    <cfRule type="cellIs" priority="92" dxfId="17" operator="equal" stopIfTrue="1">
      <formula>"ZONA DE RIESGO MODERADO"</formula>
    </cfRule>
    <cfRule type="cellIs" priority="93" dxfId="16" operator="equal" stopIfTrue="1">
      <formula>"ZONA DE RIESGO ACEPTABLE"</formula>
    </cfRule>
  </conditionalFormatting>
  <conditionalFormatting sqref="L18:L22">
    <cfRule type="cellIs" priority="94" dxfId="0" operator="equal" stopIfTrue="1">
      <formula>"alta"</formula>
    </cfRule>
    <cfRule type="cellIs" priority="95" dxfId="19" operator="equal" stopIfTrue="1">
      <formula>"media"</formula>
    </cfRule>
    <cfRule type="cellIs" priority="96" dxfId="27" operator="equal" stopIfTrue="1">
      <formula>"baja"</formula>
    </cfRule>
  </conditionalFormatting>
  <conditionalFormatting sqref="N18:N22">
    <cfRule type="cellIs" priority="97" dxfId="0" operator="equal" stopIfTrue="1">
      <formula>"FUERTE"</formula>
    </cfRule>
    <cfRule type="cellIs" priority="98" dxfId="19" operator="equal" stopIfTrue="1">
      <formula>"moderado"</formula>
    </cfRule>
    <cfRule type="cellIs" priority="99" dxfId="24" operator="equal" stopIfTrue="1">
      <formula>"leve"</formula>
    </cfRule>
  </conditionalFormatting>
  <conditionalFormatting sqref="P18:P22">
    <cfRule type="cellIs" priority="88" dxfId="0" operator="equal" stopIfTrue="1">
      <formula>"ZONA DE RIESGO INACEPTABLE"</formula>
    </cfRule>
  </conditionalFormatting>
  <conditionalFormatting sqref="Q23:Q32 Q39:Q53">
    <cfRule type="cellIs" priority="77" dxfId="13" operator="equal" stopIfTrue="1">
      <formula>"Cambia la evaluación antes de controles"</formula>
    </cfRule>
    <cfRule type="cellIs" priority="78" dxfId="12" operator="equal" stopIfTrue="1">
      <formula>"Se mantiene en la zona de riesgo"</formula>
    </cfRule>
  </conditionalFormatting>
  <conditionalFormatting sqref="P23:P32 P39:P53">
    <cfRule type="cellIs" priority="79" dxfId="18" operator="equal" stopIfTrue="1">
      <formula>"ZONA DE RIESGO IMPORTANTE"</formula>
    </cfRule>
    <cfRule type="cellIs" priority="80" dxfId="17" operator="equal" stopIfTrue="1">
      <formula>"ZONA DE RIESGO MODERADO"</formula>
    </cfRule>
    <cfRule type="cellIs" priority="81" dxfId="16" operator="equal" stopIfTrue="1">
      <formula>"ZONA DE RIESGO ACEPTABLE"</formula>
    </cfRule>
  </conditionalFormatting>
  <conditionalFormatting sqref="L23:L32 L39:L43">
    <cfRule type="cellIs" priority="82" dxfId="0" operator="equal" stopIfTrue="1">
      <formula>"alta"</formula>
    </cfRule>
    <cfRule type="cellIs" priority="83" dxfId="19" operator="equal" stopIfTrue="1">
      <formula>"media"</formula>
    </cfRule>
    <cfRule type="cellIs" priority="84" dxfId="27" operator="equal" stopIfTrue="1">
      <formula>"baja"</formula>
    </cfRule>
  </conditionalFormatting>
  <conditionalFormatting sqref="N23:N32 N39:N53">
    <cfRule type="cellIs" priority="85" dxfId="0" operator="equal" stopIfTrue="1">
      <formula>"FUERTE"</formula>
    </cfRule>
    <cfRule type="cellIs" priority="86" dxfId="19" operator="equal" stopIfTrue="1">
      <formula>"moderado"</formula>
    </cfRule>
    <cfRule type="cellIs" priority="87" dxfId="24" operator="equal" stopIfTrue="1">
      <formula>"leve"</formula>
    </cfRule>
  </conditionalFormatting>
  <conditionalFormatting sqref="P23:P32 P39:P53">
    <cfRule type="cellIs" priority="76" dxfId="0" operator="equal" stopIfTrue="1">
      <formula>"ZONA DE RIESGO INACEPTABLE"</formula>
    </cfRule>
  </conditionalFormatting>
  <conditionalFormatting sqref="L44:L53">
    <cfRule type="cellIs" priority="46" dxfId="0" operator="equal" stopIfTrue="1">
      <formula>"alta"</formula>
    </cfRule>
    <cfRule type="cellIs" priority="47" dxfId="19" operator="equal" stopIfTrue="1">
      <formula>"media"</formula>
    </cfRule>
    <cfRule type="cellIs" priority="48" dxfId="27" operator="equal" stopIfTrue="1">
      <formula>"baja"</formula>
    </cfRule>
  </conditionalFormatting>
  <conditionalFormatting sqref="Q54:Q58">
    <cfRule type="cellIs" priority="20" dxfId="13" operator="equal" stopIfTrue="1">
      <formula>"Cambia la evaluación antes de controles"</formula>
    </cfRule>
    <cfRule type="cellIs" priority="21" dxfId="12" operator="equal" stopIfTrue="1">
      <formula>"Se mantiene en la zona de riesgo"</formula>
    </cfRule>
  </conditionalFormatting>
  <conditionalFormatting sqref="L54:L58">
    <cfRule type="cellIs" priority="22" dxfId="0" operator="equal" stopIfTrue="1">
      <formula>"alta"</formula>
    </cfRule>
    <cfRule type="cellIs" priority="23" dxfId="19" operator="equal" stopIfTrue="1">
      <formula>"media"</formula>
    </cfRule>
    <cfRule type="cellIs" priority="24" dxfId="27" operator="equal" stopIfTrue="1">
      <formula>"baja"</formula>
    </cfRule>
  </conditionalFormatting>
  <conditionalFormatting sqref="N54:N58">
    <cfRule type="cellIs" priority="25" dxfId="0" operator="equal" stopIfTrue="1">
      <formula>"FUERTE"</formula>
    </cfRule>
    <cfRule type="cellIs" priority="26" dxfId="19" operator="equal" stopIfTrue="1">
      <formula>"moderado"</formula>
    </cfRule>
    <cfRule type="cellIs" priority="27" dxfId="24" operator="equal" stopIfTrue="1">
      <formula>"leve"</formula>
    </cfRule>
  </conditionalFormatting>
  <conditionalFormatting sqref="P54:P58">
    <cfRule type="cellIs" priority="17" dxfId="0" operator="equal" stopIfTrue="1">
      <formula>"FUERTE"</formula>
    </cfRule>
    <cfRule type="cellIs" priority="18" dxfId="19" operator="equal" stopIfTrue="1">
      <formula>"moderado"</formula>
    </cfRule>
    <cfRule type="cellIs" priority="19" dxfId="24" operator="equal" stopIfTrue="1">
      <formula>"leve"</formula>
    </cfRule>
  </conditionalFormatting>
  <conditionalFormatting sqref="C64:C73">
    <cfRule type="cellIs" priority="14" dxfId="18" operator="equal" stopIfTrue="1">
      <formula>"ZONA DE RIESGO IMPORTANTE"</formula>
    </cfRule>
    <cfRule type="cellIs" priority="15" dxfId="17" operator="equal" stopIfTrue="1">
      <formula>"ZONA DE RIESGO MODERADO"</formula>
    </cfRule>
    <cfRule type="cellIs" priority="16" dxfId="16" operator="equal" stopIfTrue="1">
      <formula>"ZONA DE RIESGO ACEPTABLE"</formula>
    </cfRule>
  </conditionalFormatting>
  <conditionalFormatting sqref="C64:C73">
    <cfRule type="cellIs" priority="13" dxfId="0" operator="equal" stopIfTrue="1">
      <formula>"ZONA DE RIESGO INACEPTABLE"</formula>
    </cfRule>
  </conditionalFormatting>
  <conditionalFormatting sqref="Q33:Q38">
    <cfRule type="cellIs" priority="2" dxfId="13" operator="equal" stopIfTrue="1">
      <formula>"Cambia la evaluación antes de controles"</formula>
    </cfRule>
    <cfRule type="cellIs" priority="3" dxfId="12" operator="equal" stopIfTrue="1">
      <formula>"Se mantiene en la zona de riesgo"</formula>
    </cfRule>
  </conditionalFormatting>
  <conditionalFormatting sqref="P33:P38">
    <cfRule type="cellIs" priority="4" dxfId="18" operator="equal" stopIfTrue="1">
      <formula>"ZONA DE RIESGO IMPORTANTE"</formula>
    </cfRule>
    <cfRule type="cellIs" priority="5" dxfId="17" operator="equal" stopIfTrue="1">
      <formula>"ZONA DE RIESGO MODERADO"</formula>
    </cfRule>
    <cfRule type="cellIs" priority="6" dxfId="16" operator="equal" stopIfTrue="1">
      <formula>"ZONA DE RIESGO ACEPTABLE"</formula>
    </cfRule>
  </conditionalFormatting>
  <conditionalFormatting sqref="L33:L38">
    <cfRule type="cellIs" priority="7" dxfId="0" operator="equal" stopIfTrue="1">
      <formula>"alta"</formula>
    </cfRule>
    <cfRule type="cellIs" priority="8" dxfId="19" operator="equal" stopIfTrue="1">
      <formula>"media"</formula>
    </cfRule>
    <cfRule type="cellIs" priority="9" dxfId="27" operator="equal" stopIfTrue="1">
      <formula>"baja"</formula>
    </cfRule>
  </conditionalFormatting>
  <conditionalFormatting sqref="N33:N38">
    <cfRule type="cellIs" priority="10" dxfId="0" operator="equal" stopIfTrue="1">
      <formula>"FUERTE"</formula>
    </cfRule>
    <cfRule type="cellIs" priority="11" dxfId="19" operator="equal" stopIfTrue="1">
      <formula>"moderado"</formula>
    </cfRule>
    <cfRule type="cellIs" priority="12" dxfId="24" operator="equal" stopIfTrue="1">
      <formula>"leve"</formula>
    </cfRule>
  </conditionalFormatting>
  <conditionalFormatting sqref="P33:P38">
    <cfRule type="cellIs" priority="1" dxfId="0" operator="equal" stopIfTrue="1">
      <formula>"ZONA DE RIESGO INACEPTABLE"</formula>
    </cfRule>
  </conditionalFormatting>
  <dataValidations count="14">
    <dataValidation type="list" allowBlank="1" showInputMessage="1" showErrorMessage="1" sqref="R23:R25 R49:R51 R54:R61 R18:R21 R39:R41 R28:R30 R33:R35 R5:R16 R64:R73 R44:R46">
      <formula1>$E$130:$E$134</formula1>
    </dataValidation>
    <dataValidation type="list" allowBlank="1" showInputMessage="1" showErrorMessage="1" sqref="J31:J32 J27 J61 J51:J58 J63 J66:J73">
      <formula1>$J$130:$J$136</formula1>
    </dataValidation>
    <dataValidation type="list" allowBlank="1" showInputMessage="1" showErrorMessage="1" sqref="J59:J60 J44:J50 J13:J21 J33:J42 J64:J65 J23:J26 J62 J28:J30 J5:J8">
      <formula1>$J$130:$J$137</formula1>
    </dataValidation>
    <dataValidation type="list" allowBlank="1" showInputMessage="1" showErrorMessage="1" sqref="G13:G21 H13:I14 G51:I73 H18:I21 G50 G27:I38 D23:D73 G23:I24 G5:I8 D13:D17">
      <formula1>$B$131:$B$132</formula1>
    </dataValidation>
    <dataValidation type="list" allowBlank="1" showInputMessage="1" showErrorMessage="1" sqref="F47:F73 F13:F39 F41:F42 F5:F8">
      <formula1>$A$130:$A$132</formula1>
    </dataValidation>
    <dataValidation type="list" allowBlank="1" showInputMessage="1" showErrorMessage="1" sqref="K5:K73">
      <formula1>$K$130:$K$132</formula1>
    </dataValidation>
    <dataValidation type="list" allowBlank="1" showInputMessage="1" showErrorMessage="1" sqref="M5:M73">
      <formula1>$L$130:$L$132</formula1>
    </dataValidation>
    <dataValidation type="list" allowBlank="1" showInputMessage="1" showErrorMessage="1" sqref="F9:F12 F43">
      <formula1>$A$120:$A$122</formula1>
    </dataValidation>
    <dataValidation type="list" allowBlank="1" showInputMessage="1" showErrorMessage="1" sqref="D18:D21 G43:I43 G22:I22 G9:I12 D5:D12">
      <formula1>$B$121:$B$122</formula1>
    </dataValidation>
    <dataValidation type="list" allowBlank="1" showInputMessage="1" showErrorMessage="1" sqref="J11:J12 J9">
      <formula1>$J$120:$J$127</formula1>
    </dataValidation>
    <dataValidation type="list" allowBlank="1" showInputMessage="1" showErrorMessage="1" sqref="J10 J43 J22">
      <formula1>$J$120:$J$126</formula1>
    </dataValidation>
    <dataValidation type="list" allowBlank="1" showInputMessage="1" showErrorMessage="1" sqref="G47:I48 H15:I17 G39:I42 G25:I26">
      <formula1>$B$84:$B$85</formula1>
    </dataValidation>
    <dataValidation type="list" allowBlank="1" showInputMessage="1" showErrorMessage="1" sqref="F44:F46 F40">
      <formula1>$A$93:$A$95</formula1>
    </dataValidation>
    <dataValidation type="list" allowBlank="1" showInputMessage="1" showErrorMessage="1" sqref="G44:I46 G49 H49:I50">
      <formula1>$B$94:$B$95</formula1>
    </dataValidation>
  </dataValidations>
  <printOptions/>
  <pageMargins left="0.65" right="0.44" top="0.61" bottom="0.62" header="0" footer="0"/>
  <pageSetup horizontalDpi="200" verticalDpi="200" orientation="landscape" scale="65" r:id="rId1"/>
</worksheet>
</file>

<file path=xl/worksheets/sheet3.xml><?xml version="1.0" encoding="utf-8"?>
<worksheet xmlns="http://schemas.openxmlformats.org/spreadsheetml/2006/main" xmlns:r="http://schemas.openxmlformats.org/officeDocument/2006/relationships">
  <dimension ref="A2:X65536"/>
  <sheetViews>
    <sheetView zoomScale="80" zoomScaleNormal="80" zoomScalePageLayoutView="0" workbookViewId="0" topLeftCell="A1">
      <selection activeCell="B6" sqref="B6:B8"/>
    </sheetView>
  </sheetViews>
  <sheetFormatPr defaultColWidth="11.421875" defaultRowHeight="13.5"/>
  <cols>
    <col min="1" max="1" width="26.00390625" style="5" customWidth="1"/>
    <col min="2" max="2" width="26.8515625" style="4" customWidth="1"/>
    <col min="3" max="3" width="24.140625" style="5" customWidth="1"/>
    <col min="4" max="4" width="20.421875" style="5" customWidth="1"/>
    <col min="5" max="5" width="18.421875" style="5" customWidth="1"/>
    <col min="6" max="6" width="21.57421875" style="5" customWidth="1"/>
    <col min="7" max="7" width="48.28125" style="5" customWidth="1"/>
    <col min="8" max="8" width="38.8515625" style="5" customWidth="1"/>
    <col min="9" max="9" width="28.140625" style="5" customWidth="1"/>
    <col min="10" max="13" width="11.421875" style="5" customWidth="1"/>
    <col min="14" max="15" width="0" style="5" hidden="1" customWidth="1"/>
    <col min="16" max="16384" width="11.421875" style="5" customWidth="1"/>
  </cols>
  <sheetData>
    <row r="1" ht="12.75"/>
    <row r="2" spans="1:9" ht="39" customHeight="1">
      <c r="A2" s="216" t="s">
        <v>85</v>
      </c>
      <c r="B2" s="216"/>
      <c r="C2" s="216"/>
      <c r="D2" s="216"/>
      <c r="E2" s="216"/>
      <c r="F2" s="216"/>
      <c r="G2" s="216"/>
      <c r="H2" s="216"/>
      <c r="I2" s="216"/>
    </row>
    <row r="3" spans="1:9" ht="30" customHeight="1" hidden="1" thickBot="1">
      <c r="A3" s="234" t="s">
        <v>83</v>
      </c>
      <c r="B3" s="234"/>
      <c r="C3" s="235" t="e">
        <f>'11. Admón. Riesgos'!#REF!</f>
        <v>#REF!</v>
      </c>
      <c r="D3" s="235"/>
      <c r="E3" s="235"/>
      <c r="F3" s="235"/>
      <c r="G3" s="235"/>
      <c r="H3" s="235"/>
      <c r="I3" s="235"/>
    </row>
    <row r="4" spans="1:9" s="22" customFormat="1" ht="31.5" customHeight="1">
      <c r="A4" s="217" t="s">
        <v>107</v>
      </c>
      <c r="B4" s="218" t="s">
        <v>80</v>
      </c>
      <c r="C4" s="219" t="s">
        <v>96</v>
      </c>
      <c r="D4" s="219" t="s">
        <v>118</v>
      </c>
      <c r="E4" s="219" t="s">
        <v>14</v>
      </c>
      <c r="F4" s="219"/>
      <c r="G4" s="219" t="s">
        <v>82</v>
      </c>
      <c r="H4" s="218" t="s">
        <v>140</v>
      </c>
      <c r="I4" s="219" t="s">
        <v>141</v>
      </c>
    </row>
    <row r="5" spans="1:9" s="22" customFormat="1" ht="27.75" customHeight="1">
      <c r="A5" s="217"/>
      <c r="B5" s="218"/>
      <c r="C5" s="218"/>
      <c r="D5" s="218"/>
      <c r="E5" s="181" t="s">
        <v>66</v>
      </c>
      <c r="F5" s="181" t="s">
        <v>97</v>
      </c>
      <c r="G5" s="236"/>
      <c r="H5" s="236"/>
      <c r="I5" s="219"/>
    </row>
    <row r="6" spans="1:15" s="10" customFormat="1" ht="33.75" customHeight="1">
      <c r="A6" s="201">
        <f>'11. Admón. Riesgos'!A6</f>
        <v>0</v>
      </c>
      <c r="B6" s="215" t="str">
        <f>'11. Admón. Riesgos'!D6</f>
        <v>Divulgación de la información Institucional</v>
      </c>
      <c r="C6" s="206" t="str">
        <f>'11. Admón. Riesgos'!O6</f>
        <v>ZONA DE RIESGO INACEPTABLE</v>
      </c>
      <c r="D6" s="206" t="str">
        <f>'11.1 Valoracion '!P5</f>
        <v>ZONA DE RIESGO IMPORTANTE</v>
      </c>
      <c r="E6" s="206" t="str">
        <f>'11.1 Valoracion '!Q5:Q5</f>
        <v>Cambia la evaluación antes de controles</v>
      </c>
      <c r="F6" s="206" t="str">
        <f>'11.1 Valoracion '!R5:R5</f>
        <v>Reducir el riesgo</v>
      </c>
      <c r="G6" s="220" t="s">
        <v>159</v>
      </c>
      <c r="H6" s="220" t="s">
        <v>164</v>
      </c>
      <c r="I6" s="223" t="s">
        <v>165</v>
      </c>
      <c r="N6" s="28" t="s">
        <v>29</v>
      </c>
      <c r="O6" s="28" t="s">
        <v>31</v>
      </c>
    </row>
    <row r="7" spans="1:15" s="10" customFormat="1" ht="29.25" customHeight="1">
      <c r="A7" s="201"/>
      <c r="B7" s="215"/>
      <c r="C7" s="206"/>
      <c r="D7" s="206"/>
      <c r="E7" s="206"/>
      <c r="F7" s="206"/>
      <c r="G7" s="221"/>
      <c r="H7" s="221"/>
      <c r="I7" s="224"/>
      <c r="N7" s="28"/>
      <c r="O7" s="28"/>
    </row>
    <row r="8" spans="1:15" s="10" customFormat="1" ht="156.75" customHeight="1">
      <c r="A8" s="201"/>
      <c r="B8" s="215"/>
      <c r="C8" s="206"/>
      <c r="D8" s="206"/>
      <c r="E8" s="206"/>
      <c r="F8" s="206"/>
      <c r="G8" s="222"/>
      <c r="H8" s="222"/>
      <c r="I8" s="225"/>
      <c r="N8" s="28"/>
      <c r="O8" s="28"/>
    </row>
    <row r="9" spans="1:15" s="10" customFormat="1" ht="27" customHeight="1">
      <c r="A9" s="201"/>
      <c r="B9" s="215" t="str">
        <f>'11. Admón. Riesgos'!D7</f>
        <v>Pertinencia de los canales de comunicación (riesgo de corrupción)</v>
      </c>
      <c r="C9" s="206" t="str">
        <f>'11. Admón. Riesgos'!O7</f>
        <v>ZONA DE RIESGO INACEPTABLE</v>
      </c>
      <c r="D9" s="206" t="str">
        <f>'11.1 Valoracion '!P13</f>
        <v>ZONA DE RIESGO INACEPTABLE</v>
      </c>
      <c r="E9" s="206" t="str">
        <f>'11.1 Valoracion '!Q13:Q13</f>
        <v>Se mantiene en la zona de riesgo</v>
      </c>
      <c r="F9" s="206" t="str">
        <f>'11.1 Valoracion '!R13:R13</f>
        <v>Reducir el riesgo</v>
      </c>
      <c r="G9" s="220" t="s">
        <v>163</v>
      </c>
      <c r="H9" s="220" t="s">
        <v>164</v>
      </c>
      <c r="I9" s="223" t="s">
        <v>165</v>
      </c>
      <c r="N9" s="28"/>
      <c r="O9" s="28"/>
    </row>
    <row r="10" spans="1:15" s="10" customFormat="1" ht="25.5" customHeight="1">
      <c r="A10" s="201"/>
      <c r="B10" s="215"/>
      <c r="C10" s="206"/>
      <c r="D10" s="206"/>
      <c r="E10" s="206"/>
      <c r="F10" s="206"/>
      <c r="G10" s="221"/>
      <c r="H10" s="221"/>
      <c r="I10" s="224"/>
      <c r="N10" s="28"/>
      <c r="O10" s="28"/>
    </row>
    <row r="11" spans="1:15" s="10" customFormat="1" ht="171" customHeight="1">
      <c r="A11" s="201"/>
      <c r="B11" s="215"/>
      <c r="C11" s="206"/>
      <c r="D11" s="206"/>
      <c r="E11" s="206"/>
      <c r="F11" s="206"/>
      <c r="G11" s="222"/>
      <c r="H11" s="222"/>
      <c r="I11" s="225"/>
      <c r="N11" s="28"/>
      <c r="O11" s="28"/>
    </row>
    <row r="12" spans="1:15" s="10" customFormat="1" ht="31.5" customHeight="1">
      <c r="A12" s="201"/>
      <c r="B12" s="215">
        <f>'11. Admón. Riesgos'!D8</f>
        <v>0</v>
      </c>
      <c r="C12" s="206" t="e">
        <f>'11. Admón. Riesgos'!O8</f>
        <v>#N/A</v>
      </c>
      <c r="D12" s="206" t="str">
        <f>'11.1 Valoracion '!P18</f>
        <v>*</v>
      </c>
      <c r="E12" s="206" t="e">
        <f>'11.1 Valoracion '!Q18:Q18</f>
        <v>#N/A</v>
      </c>
      <c r="F12" s="206">
        <f>'11.1 Valoracion '!R18:R18</f>
        <v>0</v>
      </c>
      <c r="G12" s="220"/>
      <c r="H12" s="220"/>
      <c r="I12" s="223"/>
      <c r="N12" s="28"/>
      <c r="O12" s="28"/>
    </row>
    <row r="13" spans="1:9" s="10" customFormat="1" ht="31.5" customHeight="1">
      <c r="A13" s="201"/>
      <c r="B13" s="215"/>
      <c r="C13" s="206"/>
      <c r="D13" s="206"/>
      <c r="E13" s="206"/>
      <c r="F13" s="206"/>
      <c r="G13" s="221"/>
      <c r="H13" s="221"/>
      <c r="I13" s="224"/>
    </row>
    <row r="14" spans="1:9" s="10" customFormat="1" ht="31.5" customHeight="1">
      <c r="A14" s="201"/>
      <c r="B14" s="215"/>
      <c r="C14" s="206"/>
      <c r="D14" s="206"/>
      <c r="E14" s="206"/>
      <c r="F14" s="206"/>
      <c r="G14" s="222"/>
      <c r="H14" s="222"/>
      <c r="I14" s="225"/>
    </row>
    <row r="15" spans="1:9" s="10" customFormat="1" ht="27" customHeight="1">
      <c r="A15" s="201"/>
      <c r="B15" s="215">
        <f>'11. Admón. Riesgos'!D9</f>
        <v>0</v>
      </c>
      <c r="C15" s="206" t="e">
        <f>'11. Admón. Riesgos'!O9</f>
        <v>#N/A</v>
      </c>
      <c r="D15" s="206" t="str">
        <f>'11.1 Valoracion '!P23</f>
        <v>*</v>
      </c>
      <c r="E15" s="206" t="e">
        <f>'11.1 Valoracion '!Q23:Q23</f>
        <v>#N/A</v>
      </c>
      <c r="F15" s="206">
        <f>'11.1 Valoracion '!R23:R23</f>
        <v>0</v>
      </c>
      <c r="G15" s="220"/>
      <c r="H15" s="220"/>
      <c r="I15" s="223"/>
    </row>
    <row r="16" spans="1:9" s="10" customFormat="1" ht="24.75" customHeight="1">
      <c r="A16" s="201"/>
      <c r="B16" s="215"/>
      <c r="C16" s="206"/>
      <c r="D16" s="206"/>
      <c r="E16" s="206"/>
      <c r="F16" s="206"/>
      <c r="G16" s="221"/>
      <c r="H16" s="221"/>
      <c r="I16" s="224"/>
    </row>
    <row r="17" spans="1:9" s="10" customFormat="1" ht="45" customHeight="1">
      <c r="A17" s="201"/>
      <c r="B17" s="215"/>
      <c r="C17" s="206"/>
      <c r="D17" s="206"/>
      <c r="E17" s="206"/>
      <c r="F17" s="206"/>
      <c r="G17" s="222"/>
      <c r="H17" s="222"/>
      <c r="I17" s="225"/>
    </row>
    <row r="18" spans="1:9" s="10" customFormat="1" ht="56.25" customHeight="1">
      <c r="A18" s="201"/>
      <c r="B18" s="215">
        <f>'11. Admón. Riesgos'!D10</f>
        <v>0</v>
      </c>
      <c r="C18" s="206" t="e">
        <f>'11. Admón. Riesgos'!O10</f>
        <v>#N/A</v>
      </c>
      <c r="D18" s="206" t="str">
        <f>'11.1 Valoracion '!P28</f>
        <v>*</v>
      </c>
      <c r="E18" s="206" t="e">
        <f>'11.1 Valoracion '!Q28:Q28</f>
        <v>#N/A</v>
      </c>
      <c r="F18" s="206">
        <f>'11.1 Valoracion '!R28:R28</f>
        <v>0</v>
      </c>
      <c r="G18" s="226"/>
      <c r="H18" s="220"/>
      <c r="I18" s="223"/>
    </row>
    <row r="19" spans="1:9" s="10" customFormat="1" ht="45" customHeight="1">
      <c r="A19" s="201"/>
      <c r="B19" s="215"/>
      <c r="C19" s="206"/>
      <c r="D19" s="206"/>
      <c r="E19" s="206"/>
      <c r="F19" s="206"/>
      <c r="G19" s="226"/>
      <c r="H19" s="221"/>
      <c r="I19" s="224"/>
    </row>
    <row r="20" spans="1:9" s="10" customFormat="1" ht="52.5" customHeight="1">
      <c r="A20" s="201"/>
      <c r="B20" s="215"/>
      <c r="C20" s="206"/>
      <c r="D20" s="206"/>
      <c r="E20" s="206"/>
      <c r="F20" s="206"/>
      <c r="G20" s="226"/>
      <c r="H20" s="222"/>
      <c r="I20" s="225"/>
    </row>
    <row r="21" spans="1:9" s="10" customFormat="1" ht="25.5" customHeight="1">
      <c r="A21" s="201"/>
      <c r="B21" s="215">
        <f>'11. Admón. Riesgos'!D11</f>
        <v>0</v>
      </c>
      <c r="C21" s="206" t="e">
        <f>'11. Admón. Riesgos'!O11</f>
        <v>#N/A</v>
      </c>
      <c r="D21" s="206" t="str">
        <f>'11.1 Valoracion '!P33</f>
        <v>*</v>
      </c>
      <c r="E21" s="227" t="e">
        <f>'11.1 Valoracion '!Q33:Q33</f>
        <v>#N/A</v>
      </c>
      <c r="F21" s="204">
        <f>'11.1 Valoracion '!R33:R33</f>
        <v>0</v>
      </c>
      <c r="G21" s="226"/>
      <c r="H21" s="226"/>
      <c r="I21" s="223"/>
    </row>
    <row r="22" spans="1:9" s="10" customFormat="1" ht="36.75" customHeight="1">
      <c r="A22" s="201"/>
      <c r="B22" s="215"/>
      <c r="C22" s="206"/>
      <c r="D22" s="228"/>
      <c r="E22" s="228"/>
      <c r="F22" s="206"/>
      <c r="G22" s="226"/>
      <c r="H22" s="226"/>
      <c r="I22" s="224"/>
    </row>
    <row r="23" spans="1:9" s="10" customFormat="1" ht="42" customHeight="1">
      <c r="A23" s="201"/>
      <c r="B23" s="215"/>
      <c r="C23" s="206"/>
      <c r="D23" s="229"/>
      <c r="E23" s="229"/>
      <c r="F23" s="206"/>
      <c r="G23" s="226"/>
      <c r="H23" s="226"/>
      <c r="I23" s="225"/>
    </row>
    <row r="24" spans="1:9" s="10" customFormat="1" ht="36" customHeight="1">
      <c r="A24" s="201"/>
      <c r="B24" s="207">
        <f>'11. Admón. Riesgos'!D12</f>
        <v>0</v>
      </c>
      <c r="C24" s="227" t="e">
        <f>'11. Admón. Riesgos'!O12</f>
        <v>#N/A</v>
      </c>
      <c r="D24" s="227" t="str">
        <f>'11.1 Valoracion '!P39</f>
        <v>*</v>
      </c>
      <c r="E24" s="227" t="e">
        <f>'11.1 Valoracion '!Q39:Q39</f>
        <v>#N/A</v>
      </c>
      <c r="F24" s="233">
        <f>'11.1 Valoracion '!R39:R39</f>
        <v>0</v>
      </c>
      <c r="G24" s="226"/>
      <c r="H24" s="220"/>
      <c r="I24" s="223"/>
    </row>
    <row r="25" spans="1:9" s="10" customFormat="1" ht="36" customHeight="1">
      <c r="A25" s="201"/>
      <c r="B25" s="208"/>
      <c r="C25" s="228"/>
      <c r="D25" s="228"/>
      <c r="E25" s="228"/>
      <c r="F25" s="228"/>
      <c r="G25" s="226"/>
      <c r="H25" s="221"/>
      <c r="I25" s="224"/>
    </row>
    <row r="26" spans="1:9" s="10" customFormat="1" ht="36" customHeight="1">
      <c r="A26" s="201"/>
      <c r="B26" s="209"/>
      <c r="C26" s="229"/>
      <c r="D26" s="229"/>
      <c r="E26" s="229"/>
      <c r="F26" s="229"/>
      <c r="G26" s="226"/>
      <c r="H26" s="222"/>
      <c r="I26" s="225"/>
    </row>
    <row r="27" spans="1:9" s="10" customFormat="1" ht="22.5" customHeight="1">
      <c r="A27" s="201"/>
      <c r="B27" s="207">
        <f>'11. Admón. Riesgos'!D13</f>
        <v>0</v>
      </c>
      <c r="C27" s="227" t="e">
        <f>'11. Admón. Riesgos'!O13</f>
        <v>#N/A</v>
      </c>
      <c r="D27" s="227" t="str">
        <f>'11.1 Valoracion '!P44</f>
        <v>*</v>
      </c>
      <c r="E27" s="227">
        <f>'11.1 Valoracion '!Q44:Q44</f>
        <v>0</v>
      </c>
      <c r="F27" s="233">
        <f>'11.1 Valoracion '!R44:R44</f>
        <v>0</v>
      </c>
      <c r="G27" s="226"/>
      <c r="H27" s="220"/>
      <c r="I27" s="223"/>
    </row>
    <row r="28" spans="1:9" s="10" customFormat="1" ht="25.5" customHeight="1">
      <c r="A28" s="201"/>
      <c r="B28" s="208"/>
      <c r="C28" s="228"/>
      <c r="D28" s="228"/>
      <c r="E28" s="228"/>
      <c r="F28" s="228"/>
      <c r="G28" s="226"/>
      <c r="H28" s="221"/>
      <c r="I28" s="224"/>
    </row>
    <row r="29" spans="1:9" s="10" customFormat="1" ht="41.25" customHeight="1">
      <c r="A29" s="201"/>
      <c r="B29" s="209"/>
      <c r="C29" s="229"/>
      <c r="D29" s="229"/>
      <c r="E29" s="229"/>
      <c r="F29" s="229"/>
      <c r="G29" s="226"/>
      <c r="H29" s="222"/>
      <c r="I29" s="225"/>
    </row>
    <row r="30" spans="1:9" s="10" customFormat="1" ht="24.75" customHeight="1">
      <c r="A30" s="201"/>
      <c r="B30" s="207">
        <f>'11. Admón. Riesgos'!D14</f>
        <v>0</v>
      </c>
      <c r="C30" s="227" t="e">
        <f>'11. Admón. Riesgos'!O14</f>
        <v>#N/A</v>
      </c>
      <c r="D30" s="206" t="str">
        <f>'11.1 Valoracion '!P49</f>
        <v>*</v>
      </c>
      <c r="E30" s="206">
        <f>'11.1 Valoracion '!Q49:Q49</f>
        <v>0</v>
      </c>
      <c r="F30" s="206">
        <f>'11.1 Valoracion '!R49:R49</f>
        <v>0</v>
      </c>
      <c r="G30" s="230"/>
      <c r="H30" s="220"/>
      <c r="I30" s="223"/>
    </row>
    <row r="31" spans="1:9" s="10" customFormat="1" ht="24.75" customHeight="1">
      <c r="A31" s="201"/>
      <c r="B31" s="208"/>
      <c r="C31" s="228"/>
      <c r="D31" s="206"/>
      <c r="E31" s="206"/>
      <c r="F31" s="206"/>
      <c r="G31" s="231"/>
      <c r="H31" s="221"/>
      <c r="I31" s="224"/>
    </row>
    <row r="32" spans="1:9" s="10" customFormat="1" ht="66" customHeight="1">
      <c r="A32" s="201"/>
      <c r="B32" s="209"/>
      <c r="C32" s="229"/>
      <c r="D32" s="206"/>
      <c r="E32" s="206"/>
      <c r="F32" s="206"/>
      <c r="G32" s="232"/>
      <c r="H32" s="222"/>
      <c r="I32" s="225"/>
    </row>
    <row r="33" spans="1:9" s="10" customFormat="1" ht="11.25" customHeight="1">
      <c r="A33" s="201"/>
      <c r="B33" s="207">
        <f>'11. Admón. Riesgos'!D19</f>
        <v>0</v>
      </c>
      <c r="C33" s="206">
        <f>'11. Admón. Riesgos'!O16</f>
        <v>0</v>
      </c>
      <c r="D33" s="206">
        <f>'11.1 Valoracion '!P59</f>
        <v>0</v>
      </c>
      <c r="E33" s="206">
        <f>'11.1 Valoracion '!Q59:Q59</f>
        <v>0</v>
      </c>
      <c r="F33" s="206"/>
      <c r="G33" s="226"/>
      <c r="H33" s="220"/>
      <c r="I33" s="226"/>
    </row>
    <row r="34" spans="1:9" s="10" customFormat="1" ht="11.25" customHeight="1">
      <c r="A34" s="201"/>
      <c r="B34" s="208"/>
      <c r="C34" s="206"/>
      <c r="D34" s="206"/>
      <c r="E34" s="206"/>
      <c r="F34" s="206"/>
      <c r="G34" s="226"/>
      <c r="H34" s="221"/>
      <c r="I34" s="226"/>
    </row>
    <row r="35" spans="1:9" s="10" customFormat="1" ht="11.25" customHeight="1">
      <c r="A35" s="201"/>
      <c r="B35" s="209"/>
      <c r="C35" s="206"/>
      <c r="D35" s="206"/>
      <c r="E35" s="206"/>
      <c r="F35" s="206"/>
      <c r="G35" s="226"/>
      <c r="H35" s="222"/>
      <c r="I35" s="226"/>
    </row>
    <row r="36" spans="1:15" s="10" customFormat="1" ht="11.25" customHeight="1">
      <c r="A36" s="201"/>
      <c r="B36" s="207">
        <f>'11. Admón. Riesgos'!D22</f>
        <v>0</v>
      </c>
      <c r="C36" s="206" t="str">
        <f>'11. Admón. Riesgos'!O17</f>
        <v>·</v>
      </c>
      <c r="D36" s="206">
        <f>'11.1 Valoracion '!P64</f>
        <v>0</v>
      </c>
      <c r="E36" s="206">
        <f>'11.1 Valoracion '!Q64:Q64</f>
        <v>0</v>
      </c>
      <c r="F36" s="206"/>
      <c r="G36" s="238"/>
      <c r="H36" s="220"/>
      <c r="I36" s="226"/>
      <c r="N36" s="28" t="s">
        <v>29</v>
      </c>
      <c r="O36" s="28" t="s">
        <v>31</v>
      </c>
    </row>
    <row r="37" spans="1:15" s="10" customFormat="1" ht="11.25" customHeight="1">
      <c r="A37" s="201"/>
      <c r="B37" s="208"/>
      <c r="C37" s="206"/>
      <c r="D37" s="206"/>
      <c r="E37" s="206"/>
      <c r="F37" s="206"/>
      <c r="G37" s="239"/>
      <c r="H37" s="221"/>
      <c r="I37" s="226"/>
      <c r="N37" s="28"/>
      <c r="O37" s="28"/>
    </row>
    <row r="38" spans="1:15" s="10" customFormat="1" ht="11.25" customHeight="1">
      <c r="A38" s="201"/>
      <c r="B38" s="209"/>
      <c r="C38" s="206"/>
      <c r="D38" s="206"/>
      <c r="E38" s="206"/>
      <c r="F38" s="206"/>
      <c r="G38" s="240"/>
      <c r="H38" s="222"/>
      <c r="I38" s="226"/>
      <c r="N38" s="28"/>
      <c r="O38" s="28"/>
    </row>
    <row r="39" spans="1:15" s="10" customFormat="1" ht="11.25" customHeight="1">
      <c r="A39" s="201"/>
      <c r="B39" s="215">
        <f>'11. Admón. Riesgos'!D18</f>
        <v>0</v>
      </c>
      <c r="C39" s="206" t="str">
        <f>'11. Admón. Riesgos'!O18</f>
        <v>·</v>
      </c>
      <c r="D39" s="206">
        <f>'11.1 Valoracion '!P69</f>
        <v>0</v>
      </c>
      <c r="E39" s="206">
        <f>'11.1 Valoracion '!Q69:Q69</f>
        <v>0</v>
      </c>
      <c r="F39" s="206"/>
      <c r="G39" s="241"/>
      <c r="H39" s="220"/>
      <c r="I39" s="226"/>
      <c r="N39" s="28"/>
      <c r="O39" s="28"/>
    </row>
    <row r="40" spans="1:15" s="10" customFormat="1" ht="11.25" customHeight="1">
      <c r="A40" s="201"/>
      <c r="B40" s="215"/>
      <c r="C40" s="206"/>
      <c r="D40" s="206"/>
      <c r="E40" s="206"/>
      <c r="F40" s="206"/>
      <c r="G40" s="242"/>
      <c r="H40" s="221"/>
      <c r="I40" s="226"/>
      <c r="N40" s="28"/>
      <c r="O40" s="28"/>
    </row>
    <row r="41" spans="1:15" s="10" customFormat="1" ht="11.25" customHeight="1">
      <c r="A41" s="201"/>
      <c r="B41" s="215"/>
      <c r="C41" s="206"/>
      <c r="D41" s="206"/>
      <c r="E41" s="206"/>
      <c r="F41" s="206"/>
      <c r="G41" s="243"/>
      <c r="H41" s="222"/>
      <c r="I41" s="226"/>
      <c r="N41" s="28"/>
      <c r="O41" s="28"/>
    </row>
    <row r="42" spans="1:9" s="2" customFormat="1" ht="21.75" customHeight="1">
      <c r="A42" s="184" t="s">
        <v>0</v>
      </c>
      <c r="B42" s="211" t="str">
        <f>+'11. Admón. Riesgos'!B19:G19</f>
        <v>Contratista Comunicaciones</v>
      </c>
      <c r="C42" s="211"/>
      <c r="D42" s="211"/>
      <c r="E42" s="211"/>
      <c r="F42" s="211"/>
      <c r="G42" s="211"/>
      <c r="H42" s="184" t="s">
        <v>3</v>
      </c>
      <c r="I42" s="185">
        <f>+'11.1 Valoracion '!H74</f>
        <v>43424</v>
      </c>
    </row>
    <row r="43" spans="1:9" s="1" customFormat="1" ht="24.75" customHeight="1">
      <c r="A43" s="184" t="s">
        <v>1</v>
      </c>
      <c r="B43" s="211">
        <f>+'11. Admón. Riesgos'!B20:G20</f>
        <v>0</v>
      </c>
      <c r="C43" s="211"/>
      <c r="D43" s="211"/>
      <c r="E43" s="211"/>
      <c r="F43" s="211"/>
      <c r="G43" s="211"/>
      <c r="H43" s="184" t="s">
        <v>3</v>
      </c>
      <c r="I43" s="185">
        <f>+'11.1 Valoracion '!H75</f>
        <v>0</v>
      </c>
    </row>
    <row r="44" spans="1:24" s="1" customFormat="1" ht="21.75" customHeight="1">
      <c r="A44" s="184" t="s">
        <v>2</v>
      </c>
      <c r="B44" s="211">
        <f>+'11. Admón. Riesgos'!B21:G21</f>
        <v>0</v>
      </c>
      <c r="C44" s="211"/>
      <c r="D44" s="211"/>
      <c r="E44" s="211"/>
      <c r="F44" s="211"/>
      <c r="G44" s="211"/>
      <c r="H44" s="184" t="s">
        <v>3</v>
      </c>
      <c r="I44" s="185">
        <f>+'11.1 Valoracion '!H76</f>
        <v>0</v>
      </c>
      <c r="J44" s="3"/>
      <c r="K44" s="3"/>
      <c r="L44" s="3"/>
      <c r="M44" s="3"/>
      <c r="N44" s="3"/>
      <c r="O44" s="3"/>
      <c r="P44" s="3"/>
      <c r="Q44" s="3"/>
      <c r="R44" s="3"/>
      <c r="S44" s="3"/>
      <c r="T44" s="3"/>
      <c r="U44" s="3"/>
      <c r="V44" s="3"/>
      <c r="W44" s="3"/>
      <c r="X44" s="3"/>
    </row>
    <row r="79" spans="1:7" ht="12.75" hidden="1">
      <c r="A79" s="91"/>
      <c r="B79" s="92"/>
      <c r="C79" s="93"/>
      <c r="D79" s="94"/>
      <c r="E79" s="92"/>
      <c r="F79" s="92"/>
      <c r="G79" s="92"/>
    </row>
    <row r="80" spans="1:7" ht="12.75" hidden="1">
      <c r="A80" s="95"/>
      <c r="B80" s="96" t="s">
        <v>86</v>
      </c>
      <c r="C80" s="97"/>
      <c r="D80" s="96"/>
      <c r="E80" s="98"/>
      <c r="F80" s="98"/>
      <c r="G80" s="98"/>
    </row>
    <row r="81" spans="1:7" ht="12.75" hidden="1">
      <c r="A81" s="95"/>
      <c r="B81" s="96" t="s">
        <v>87</v>
      </c>
      <c r="C81" s="97"/>
      <c r="D81" s="96"/>
      <c r="E81" s="98"/>
      <c r="F81" s="98"/>
      <c r="G81" s="98"/>
    </row>
    <row r="82" spans="1:7" ht="12.75" hidden="1">
      <c r="A82" s="99"/>
      <c r="B82" s="98"/>
      <c r="C82" s="97"/>
      <c r="D82" s="96"/>
      <c r="E82" s="98"/>
      <c r="F82" s="98"/>
      <c r="G82" s="98"/>
    </row>
    <row r="83" spans="1:7" ht="12.75" hidden="1">
      <c r="A83" s="99"/>
      <c r="B83" s="98"/>
      <c r="C83" s="98"/>
      <c r="D83" s="96"/>
      <c r="E83" s="98"/>
      <c r="F83" s="98"/>
      <c r="G83" s="98"/>
    </row>
    <row r="84" spans="1:7" ht="13.5" hidden="1" thickBot="1">
      <c r="A84" s="100"/>
      <c r="B84" s="101"/>
      <c r="C84" s="101"/>
      <c r="D84" s="102"/>
      <c r="E84" s="101"/>
      <c r="F84" s="101"/>
      <c r="G84" s="101"/>
    </row>
    <row r="85" ht="12.75">
      <c r="D85" s="75"/>
    </row>
    <row r="65536" spans="2:7" ht="12.75">
      <c r="B65536" s="237">
        <f>+'11. Admón. Riesgos'!B65513:G65513</f>
        <v>0</v>
      </c>
      <c r="C65536" s="237"/>
      <c r="D65536" s="237"/>
      <c r="E65536" s="237"/>
      <c r="F65536" s="237"/>
      <c r="G65536" s="237"/>
    </row>
  </sheetData>
  <sheetProtection/>
  <mergeCells count="112">
    <mergeCell ref="G36:G38"/>
    <mergeCell ref="G39:G41"/>
    <mergeCell ref="H36:H38"/>
    <mergeCell ref="I36:I38"/>
    <mergeCell ref="I39:I41"/>
    <mergeCell ref="H39:H41"/>
    <mergeCell ref="B65536:G65536"/>
    <mergeCell ref="F6:F8"/>
    <mergeCell ref="I4:I5"/>
    <mergeCell ref="G4:G5"/>
    <mergeCell ref="D6:D8"/>
    <mergeCell ref="E6:E8"/>
    <mergeCell ref="D9:D11"/>
    <mergeCell ref="E9:E11"/>
    <mergeCell ref="B9:B11"/>
    <mergeCell ref="E12:E14"/>
    <mergeCell ref="A2:I2"/>
    <mergeCell ref="A3:B3"/>
    <mergeCell ref="C3:I3"/>
    <mergeCell ref="A4:A5"/>
    <mergeCell ref="B4:B5"/>
    <mergeCell ref="C4:C5"/>
    <mergeCell ref="H4:H5"/>
    <mergeCell ref="D4:D5"/>
    <mergeCell ref="E4:F4"/>
    <mergeCell ref="F12:F14"/>
    <mergeCell ref="F15:F17"/>
    <mergeCell ref="E15:E17"/>
    <mergeCell ref="F9:F11"/>
    <mergeCell ref="D12:D14"/>
    <mergeCell ref="E24:E26"/>
    <mergeCell ref="D24:D26"/>
    <mergeCell ref="F24:F26"/>
    <mergeCell ref="E21:E23"/>
    <mergeCell ref="F21:F23"/>
    <mergeCell ref="C6:C8"/>
    <mergeCell ref="B18:B20"/>
    <mergeCell ref="C18:C20"/>
    <mergeCell ref="D15:D17"/>
    <mergeCell ref="B15:B17"/>
    <mergeCell ref="C15:C17"/>
    <mergeCell ref="B12:B14"/>
    <mergeCell ref="D18:D20"/>
    <mergeCell ref="E18:E20"/>
    <mergeCell ref="F18:F20"/>
    <mergeCell ref="D21:D23"/>
    <mergeCell ref="B24:B26"/>
    <mergeCell ref="B30:B32"/>
    <mergeCell ref="D27:D29"/>
    <mergeCell ref="F30:F32"/>
    <mergeCell ref="E30:E32"/>
    <mergeCell ref="F27:F29"/>
    <mergeCell ref="B27:B29"/>
    <mergeCell ref="C27:C29"/>
    <mergeCell ref="C30:C32"/>
    <mergeCell ref="E27:E29"/>
    <mergeCell ref="B42:G42"/>
    <mergeCell ref="E39:E41"/>
    <mergeCell ref="F36:F38"/>
    <mergeCell ref="D36:D38"/>
    <mergeCell ref="E36:E38"/>
    <mergeCell ref="F39:F41"/>
    <mergeCell ref="G30:G32"/>
    <mergeCell ref="A6:A41"/>
    <mergeCell ref="B21:B23"/>
    <mergeCell ref="C21:C23"/>
    <mergeCell ref="C24:C26"/>
    <mergeCell ref="B33:B35"/>
    <mergeCell ref="C9:C11"/>
    <mergeCell ref="C12:C14"/>
    <mergeCell ref="B6:B8"/>
    <mergeCell ref="C33:C35"/>
    <mergeCell ref="C36:C38"/>
    <mergeCell ref="B44:G44"/>
    <mergeCell ref="B43:G43"/>
    <mergeCell ref="C39:C41"/>
    <mergeCell ref="B39:B41"/>
    <mergeCell ref="D30:D32"/>
    <mergeCell ref="B36:B38"/>
    <mergeCell ref="D39:D41"/>
    <mergeCell ref="D33:D35"/>
    <mergeCell ref="F33:F35"/>
    <mergeCell ref="E33:E35"/>
    <mergeCell ref="I24:I26"/>
    <mergeCell ref="G27:G29"/>
    <mergeCell ref="H27:H29"/>
    <mergeCell ref="I27:I29"/>
    <mergeCell ref="G18:G20"/>
    <mergeCell ref="H18:H20"/>
    <mergeCell ref="I18:I20"/>
    <mergeCell ref="G21:G23"/>
    <mergeCell ref="H21:H23"/>
    <mergeCell ref="I21:I23"/>
    <mergeCell ref="H30:H32"/>
    <mergeCell ref="I30:I32"/>
    <mergeCell ref="G33:G35"/>
    <mergeCell ref="H33:H35"/>
    <mergeCell ref="I33:I35"/>
    <mergeCell ref="G15:G17"/>
    <mergeCell ref="H15:H17"/>
    <mergeCell ref="I15:I17"/>
    <mergeCell ref="G24:G26"/>
    <mergeCell ref="H24:H26"/>
    <mergeCell ref="G6:G8"/>
    <mergeCell ref="H6:H8"/>
    <mergeCell ref="I6:I8"/>
    <mergeCell ref="G12:G14"/>
    <mergeCell ref="H12:H14"/>
    <mergeCell ref="I12:I14"/>
    <mergeCell ref="G9:G11"/>
    <mergeCell ref="H9:H11"/>
    <mergeCell ref="I9:I11"/>
  </mergeCells>
  <conditionalFormatting sqref="B6:B41 F6:F41">
    <cfRule type="cellIs" priority="21" dxfId="206" operator="equal" stopIfTrue="1">
      <formula>0</formula>
    </cfRule>
  </conditionalFormatting>
  <conditionalFormatting sqref="F6:F41">
    <cfRule type="cellIs" priority="10" dxfId="21" operator="equal" stopIfTrue="1">
      <formula>"ZONA DE RIESGO INACEPTABLE"</formula>
    </cfRule>
    <cfRule type="cellIs" priority="11" dxfId="20" operator="equal" stopIfTrue="1">
      <formula>"ZONA DE RIESGO IMPORTANTE"</formula>
    </cfRule>
    <cfRule type="cellIs" priority="12" dxfId="19" operator="equal" stopIfTrue="1">
      <formula>"ZONA DE RIESGO MODERADO"</formula>
    </cfRule>
    <cfRule type="cellIs" priority="13" dxfId="204" operator="equal" stopIfTrue="1">
      <formula>"ZONA DE RIESGO TOLERABLE"</formula>
    </cfRule>
    <cfRule type="cellIs" priority="14" dxfId="205" operator="equal" stopIfTrue="1">
      <formula>"ZONA DE RIESGO ACEPTABLE"</formula>
    </cfRule>
  </conditionalFormatting>
  <conditionalFormatting sqref="C6:D41">
    <cfRule type="cellIs" priority="27" dxfId="18" operator="equal" stopIfTrue="1">
      <formula>"ZONA DE RIESGO IMPORTANTE"</formula>
    </cfRule>
    <cfRule type="cellIs" priority="28" dxfId="17" operator="equal" stopIfTrue="1">
      <formula>"ZONA DE RIESGO MODERADO"</formula>
    </cfRule>
    <cfRule type="cellIs" priority="29" dxfId="16" operator="equal" stopIfTrue="1">
      <formula>"ZONA DE RIESGO ACEPTABLE"</formula>
    </cfRule>
  </conditionalFormatting>
  <conditionalFormatting sqref="E6:F41">
    <cfRule type="cellIs" priority="30" dxfId="12" operator="equal" stopIfTrue="1">
      <formula>"Se mantiene en la zona de riesgo"</formula>
    </cfRule>
    <cfRule type="cellIs" priority="31" dxfId="13" operator="equal" stopIfTrue="1">
      <formula>"Cambia la evaluación antes de controles"</formula>
    </cfRule>
  </conditionalFormatting>
  <conditionalFormatting sqref="E6:F41">
    <cfRule type="cellIs" priority="32" dxfId="14" operator="equal" stopIfTrue="1">
      <formula>"Cambia la evaluación antes de controles"</formula>
    </cfRule>
    <cfRule type="cellIs" priority="33" dxfId="12" operator="equal" stopIfTrue="1">
      <formula>"Se mantiene en la zona de riesgo"</formula>
    </cfRule>
  </conditionalFormatting>
  <conditionalFormatting sqref="C6:D41">
    <cfRule type="cellIs" priority="3" dxfId="0" operator="equal" stopIfTrue="1">
      <formula>"ZONA DE RIESGO INACEPTABLE"</formula>
    </cfRule>
  </conditionalFormatting>
  <printOptions/>
  <pageMargins left="0.65" right="0.44" top="0.61" bottom="0.62" header="0" footer="0"/>
  <pageSetup horizontalDpi="200" verticalDpi="200" orientation="landscape" scale="65" r:id="rId3"/>
  <legacyDrawing r:id="rId2"/>
</worksheet>
</file>

<file path=xl/worksheets/sheet4.xml><?xml version="1.0" encoding="utf-8"?>
<worksheet xmlns="http://schemas.openxmlformats.org/spreadsheetml/2006/main" xmlns:r="http://schemas.openxmlformats.org/officeDocument/2006/relationships">
  <dimension ref="B2:H15"/>
  <sheetViews>
    <sheetView zoomScalePageLayoutView="0" workbookViewId="0" topLeftCell="A10">
      <selection activeCell="B4" sqref="B4"/>
    </sheetView>
  </sheetViews>
  <sheetFormatPr defaultColWidth="11.421875" defaultRowHeight="13.5"/>
  <cols>
    <col min="3" max="3" width="34.57421875" style="0" customWidth="1"/>
    <col min="4" max="4" width="15.421875" style="0" customWidth="1"/>
    <col min="5" max="5" width="14.28125" style="0" customWidth="1"/>
    <col min="6" max="6" width="15.421875" style="0" customWidth="1"/>
    <col min="7" max="7" width="12.28125" style="0" hidden="1" customWidth="1"/>
    <col min="8" max="8" width="15.421875" style="0" customWidth="1"/>
  </cols>
  <sheetData>
    <row r="2" spans="2:8" ht="25.5" customHeight="1">
      <c r="B2" s="244" t="s">
        <v>110</v>
      </c>
      <c r="C2" s="244" t="s">
        <v>28</v>
      </c>
      <c r="D2" s="108" t="s">
        <v>111</v>
      </c>
      <c r="E2" s="244" t="s">
        <v>112</v>
      </c>
      <c r="F2" s="244"/>
      <c r="G2" s="244"/>
      <c r="H2" s="244"/>
    </row>
    <row r="3" spans="2:8" ht="25.5">
      <c r="B3" s="244"/>
      <c r="C3" s="244"/>
      <c r="D3" s="108" t="s">
        <v>113</v>
      </c>
      <c r="E3" s="108" t="s">
        <v>37</v>
      </c>
      <c r="F3" s="108" t="s">
        <v>36</v>
      </c>
      <c r="G3" s="108"/>
      <c r="H3" s="108" t="s">
        <v>113</v>
      </c>
    </row>
    <row r="4" spans="2:8" s="109" customFormat="1" ht="36.75" customHeight="1">
      <c r="B4" s="25">
        <f>'11. Admón. Riesgos'!C6</f>
        <v>1</v>
      </c>
      <c r="C4" s="170" t="str">
        <f>'11. Admón. Riesgos'!D6</f>
        <v>Divulgación de la información Institucional</v>
      </c>
      <c r="D4" s="29" t="str">
        <f>'11. Admón. Riesgos'!O6</f>
        <v>ZONA DE RIESGO INACEPTABLE</v>
      </c>
      <c r="E4" s="29" t="str">
        <f>'11.1 Valoracion '!L5</f>
        <v>MEDIA</v>
      </c>
      <c r="F4" s="29" t="str">
        <f>'11.1 Valoracion '!N5</f>
        <v>MODERADO</v>
      </c>
      <c r="G4" s="29" t="str">
        <f>CONCATENATE(F4,E4)</f>
        <v>MODERADOMEDIA</v>
      </c>
      <c r="H4" s="29" t="str">
        <f>'11.1 Valoracion '!P5</f>
        <v>ZONA DE RIESGO IMPORTANTE</v>
      </c>
    </row>
    <row r="5" spans="2:8" s="109" customFormat="1" ht="36.75" customHeight="1">
      <c r="B5" s="25">
        <f>'11. Admón. Riesgos'!C7</f>
        <v>2</v>
      </c>
      <c r="C5" s="170" t="str">
        <f>'11. Admón. Riesgos'!D7</f>
        <v>Pertinencia de los canales de comunicación (riesgo de corrupción)</v>
      </c>
      <c r="D5" s="29" t="str">
        <f>'11. Admón. Riesgos'!O7</f>
        <v>ZONA DE RIESGO INACEPTABLE</v>
      </c>
      <c r="E5" s="29" t="str">
        <f>'11.1 Valoracion '!L13</f>
        <v>MEDIA</v>
      </c>
      <c r="F5" s="29" t="str">
        <f>'11.1 Valoracion '!N13</f>
        <v>FUERTE</v>
      </c>
      <c r="G5" s="29" t="str">
        <f>CONCATENATE(F5,E5)</f>
        <v>FUERTEMEDIA</v>
      </c>
      <c r="H5" s="29" t="str">
        <f>'11.1 Valoracion '!P13</f>
        <v>ZONA DE RIESGO INACEPTABLE</v>
      </c>
    </row>
    <row r="6" spans="2:8" s="109" customFormat="1" ht="36.75" customHeight="1">
      <c r="B6" s="25">
        <f>'11. Admón. Riesgos'!C8</f>
        <v>3</v>
      </c>
      <c r="C6" s="170">
        <f>'11. Admón. Riesgos'!D8</f>
        <v>0</v>
      </c>
      <c r="D6" s="29" t="e">
        <f>'11. Admón. Riesgos'!O8</f>
        <v>#N/A</v>
      </c>
      <c r="E6" s="29">
        <f>'11.1 Valoracion '!L18</f>
      </c>
      <c r="F6" s="29">
        <f>'11.1 Valoracion '!N18</f>
      </c>
      <c r="G6" s="29">
        <f>CONCATENATE(F6,E6)</f>
      </c>
      <c r="H6" s="29" t="str">
        <f>'11.1 Valoracion '!P18</f>
        <v>*</v>
      </c>
    </row>
    <row r="7" spans="2:8" s="109" customFormat="1" ht="36.75" customHeight="1">
      <c r="B7" s="25">
        <f>'11. Admón. Riesgos'!C9</f>
        <v>4</v>
      </c>
      <c r="C7" s="170">
        <f>'11. Admón. Riesgos'!D9</f>
        <v>0</v>
      </c>
      <c r="D7" s="29" t="e">
        <f>'11. Admón. Riesgos'!O9</f>
        <v>#N/A</v>
      </c>
      <c r="E7" s="29">
        <f>'11.1 Valoracion '!L23</f>
      </c>
      <c r="F7" s="29">
        <f>'11.1 Valoracion '!N23</f>
      </c>
      <c r="G7" s="29">
        <f>CONCATENATE(F7,E7)</f>
      </c>
      <c r="H7" s="29" t="str">
        <f>'11.1 Valoracion '!P23</f>
        <v>*</v>
      </c>
    </row>
    <row r="8" spans="2:8" ht="36.75" customHeight="1">
      <c r="B8" s="25">
        <f>'11. Admón. Riesgos'!C10</f>
        <v>5</v>
      </c>
      <c r="C8" s="170">
        <f>'11. Admón. Riesgos'!D10</f>
        <v>0</v>
      </c>
      <c r="D8" s="29" t="e">
        <f>'11. Admón. Riesgos'!O10</f>
        <v>#N/A</v>
      </c>
      <c r="E8" s="29">
        <f>'11.1 Valoracion '!L28</f>
      </c>
      <c r="F8" s="29">
        <f>'11.1 Valoracion '!N28</f>
      </c>
      <c r="G8" s="29">
        <f aca="true" t="shared" si="0" ref="G8:G15">CONCATENATE(F8,E8)</f>
      </c>
      <c r="H8" s="29" t="str">
        <f>'11.1 Valoracion '!P28</f>
        <v>*</v>
      </c>
    </row>
    <row r="9" spans="2:8" ht="36.75" customHeight="1">
      <c r="B9" s="25">
        <f>'11. Admón. Riesgos'!C12</f>
        <v>7</v>
      </c>
      <c r="C9" s="170">
        <f>'11. Admón. Riesgos'!D12</f>
        <v>0</v>
      </c>
      <c r="D9" s="29" t="e">
        <f>'11. Admón. Riesgos'!O12</f>
        <v>#N/A</v>
      </c>
      <c r="E9" s="29">
        <f>'11.1 Valoracion '!L39</f>
      </c>
      <c r="F9" s="29">
        <f>'11.1 Valoracion '!N39</f>
      </c>
      <c r="G9" s="29">
        <f t="shared" si="0"/>
      </c>
      <c r="H9" s="29" t="str">
        <f>'11.1 Valoracion '!P39</f>
        <v>*</v>
      </c>
    </row>
    <row r="10" spans="2:8" ht="36.75" customHeight="1">
      <c r="B10" s="25">
        <f>'11. Admón. Riesgos'!C13</f>
        <v>8</v>
      </c>
      <c r="C10" s="170">
        <f>'11. Admón. Riesgos'!D13</f>
        <v>0</v>
      </c>
      <c r="D10" s="29" t="e">
        <f>'11. Admón. Riesgos'!O13</f>
        <v>#N/A</v>
      </c>
      <c r="E10" s="29">
        <f>'11.1 Valoracion '!L44</f>
      </c>
      <c r="F10" s="29">
        <f>'11.1 Valoracion '!N44</f>
      </c>
      <c r="G10" s="29">
        <f t="shared" si="0"/>
      </c>
      <c r="H10" s="29" t="str">
        <f>'11.1 Valoracion '!P44</f>
        <v>*</v>
      </c>
    </row>
    <row r="11" spans="2:8" ht="36.75" customHeight="1">
      <c r="B11" s="25">
        <f>'11. Admón. Riesgos'!C14</f>
        <v>9</v>
      </c>
      <c r="C11" s="170">
        <f>'11. Admón. Riesgos'!D14</f>
        <v>0</v>
      </c>
      <c r="D11" s="29" t="e">
        <f>'11. Admón. Riesgos'!O14</f>
        <v>#N/A</v>
      </c>
      <c r="E11" s="29">
        <f>'11.1 Valoracion '!L49</f>
      </c>
      <c r="F11" s="29">
        <f>'11.1 Valoracion '!N49</f>
      </c>
      <c r="G11" s="29">
        <f t="shared" si="0"/>
      </c>
      <c r="H11" s="29" t="str">
        <f>'11.1 Valoracion '!P49</f>
        <v>*</v>
      </c>
    </row>
    <row r="12" spans="2:8" ht="36.75" customHeight="1">
      <c r="B12" s="25">
        <f>'11. Admón. Riesgos'!C15</f>
        <v>8</v>
      </c>
      <c r="C12" s="170">
        <f>'11. Admón. Riesgos'!D15</f>
        <v>0</v>
      </c>
      <c r="D12" s="29">
        <f>'11. Admón. Riesgos'!O15</f>
        <v>0</v>
      </c>
      <c r="E12" s="29">
        <f>'11.1 Valoracion '!L54</f>
        <v>0</v>
      </c>
      <c r="F12" s="29">
        <f>'11.1 Valoracion '!N54</f>
        <v>0</v>
      </c>
      <c r="G12" s="29" t="str">
        <f t="shared" si="0"/>
        <v>00</v>
      </c>
      <c r="H12" s="29">
        <f>'11.1 Valoracion '!P54</f>
        <v>0</v>
      </c>
    </row>
    <row r="13" spans="2:8" ht="36.75" customHeight="1">
      <c r="B13" s="25">
        <f>'11. Admón. Riesgos'!C16</f>
        <v>11</v>
      </c>
      <c r="C13" s="170">
        <f>'11. Admón. Riesgos'!D16</f>
        <v>0</v>
      </c>
      <c r="D13" s="29">
        <f>'11. Admón. Riesgos'!O16</f>
        <v>0</v>
      </c>
      <c r="E13" s="29">
        <f>'11.1 Valoracion '!L59</f>
        <v>0</v>
      </c>
      <c r="F13" s="29">
        <f>'11.1 Valoracion '!N59</f>
        <v>0</v>
      </c>
      <c r="G13" s="29" t="str">
        <f t="shared" si="0"/>
        <v>00</v>
      </c>
      <c r="H13" s="29">
        <f>'11.1 Valoracion '!P59</f>
        <v>0</v>
      </c>
    </row>
    <row r="14" spans="2:8" ht="36.75" customHeight="1">
      <c r="B14" s="25">
        <f>'11. Admón. Riesgos'!C17</f>
        <v>12</v>
      </c>
      <c r="C14" s="170">
        <f>'11. Admón. Riesgos'!D17</f>
        <v>0</v>
      </c>
      <c r="D14" s="29" t="str">
        <f>'11. Admón. Riesgos'!O17</f>
        <v>·</v>
      </c>
      <c r="E14" s="29">
        <f>'11.1 Valoracion '!L64</f>
        <v>0</v>
      </c>
      <c r="F14" s="29">
        <f>'11.1 Valoracion '!N64</f>
        <v>0</v>
      </c>
      <c r="G14" s="29" t="str">
        <f t="shared" si="0"/>
        <v>00</v>
      </c>
      <c r="H14" s="29">
        <f>'11.1 Valoracion '!P64</f>
        <v>0</v>
      </c>
    </row>
    <row r="15" spans="2:8" ht="36.75" customHeight="1">
      <c r="B15" s="25">
        <f>'11. Admón. Riesgos'!C18</f>
        <v>13</v>
      </c>
      <c r="C15" s="170">
        <f>'11. Admón. Riesgos'!D18</f>
        <v>0</v>
      </c>
      <c r="D15" s="29" t="str">
        <f>'11. Admón. Riesgos'!O18</f>
        <v>·</v>
      </c>
      <c r="E15" s="29">
        <f>'11.1 Valoracion '!L69</f>
        <v>0</v>
      </c>
      <c r="F15" s="29">
        <f>'11.1 Valoracion '!N69</f>
        <v>0</v>
      </c>
      <c r="G15" s="29" t="str">
        <f t="shared" si="0"/>
        <v>00</v>
      </c>
      <c r="H15" s="29">
        <f>'11.1 Valoracion '!P69</f>
        <v>0</v>
      </c>
    </row>
  </sheetData>
  <sheetProtection password="EE4E" sheet="1"/>
  <mergeCells count="3">
    <mergeCell ref="B2:B3"/>
    <mergeCell ref="C2:C3"/>
    <mergeCell ref="E2:H2"/>
  </mergeCells>
  <conditionalFormatting sqref="D4:D15 H4:H15">
    <cfRule type="cellIs" priority="3" dxfId="10" operator="equal" stopIfTrue="1">
      <formula>"ZONA DE RIESGO IMPORTANTE"</formula>
    </cfRule>
    <cfRule type="cellIs" priority="4" dxfId="9" operator="equal" stopIfTrue="1">
      <formula>"ZONA DE RIESGO MODERADO"</formula>
    </cfRule>
    <cfRule type="cellIs" priority="5" dxfId="8" operator="equal" stopIfTrue="1">
      <formula>"ZONA DE RIESGO ACEPTABLE"</formula>
    </cfRule>
  </conditionalFormatting>
  <conditionalFormatting sqref="F4:F15">
    <cfRule type="cellIs" priority="6" dxfId="4" operator="equal" stopIfTrue="1">
      <formula>"FUERTE"</formula>
    </cfRule>
    <cfRule type="cellIs" priority="7" dxfId="3" operator="equal" stopIfTrue="1">
      <formula>"MODERADO"</formula>
    </cfRule>
    <cfRule type="cellIs" priority="8" dxfId="2" operator="equal" stopIfTrue="1">
      <formula>"LEVE"</formula>
    </cfRule>
  </conditionalFormatting>
  <conditionalFormatting sqref="E4:E15">
    <cfRule type="cellIs" priority="9" dxfId="4" operator="equal" stopIfTrue="1">
      <formula>"ALTA"</formula>
    </cfRule>
    <cfRule type="cellIs" priority="10" dxfId="3" operator="equal" stopIfTrue="1">
      <formula>"MEDIA"</formula>
    </cfRule>
    <cfRule type="cellIs" priority="11" dxfId="2" operator="equal" stopIfTrue="1">
      <formula>"BAJA"</formula>
    </cfRule>
  </conditionalFormatting>
  <conditionalFormatting sqref="D4:D15">
    <cfRule type="cellIs" priority="2" dxfId="0" operator="equal" stopIfTrue="1">
      <formula>"ZONA DE RIESGO INACEPTABLE"</formula>
    </cfRule>
  </conditionalFormatting>
  <conditionalFormatting sqref="H4:H15">
    <cfRule type="cellIs" priority="1" dxfId="0" operator="equal" stopIfTrue="1">
      <formula>"ZONA DE RIESGO INACEPTABLE"</formula>
    </cfRule>
  </conditionalFormatting>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A27"/>
  <sheetViews>
    <sheetView zoomScalePageLayoutView="0" workbookViewId="0" topLeftCell="A10">
      <selection activeCell="AC5" sqref="AC5"/>
    </sheetView>
  </sheetViews>
  <sheetFormatPr defaultColWidth="4.7109375" defaultRowHeight="19.5" customHeight="1"/>
  <cols>
    <col min="1" max="2" width="4.7109375" style="110" customWidth="1"/>
    <col min="3" max="3" width="20.7109375" style="111" customWidth="1"/>
    <col min="4" max="4" width="2.8515625" style="110" customWidth="1"/>
    <col min="5" max="9" width="4.7109375" style="110" customWidth="1"/>
    <col min="10" max="10" width="3.28125" style="110" customWidth="1"/>
    <col min="11" max="11" width="3.00390625" style="110" customWidth="1"/>
    <col min="12" max="12" width="4.7109375" style="110" customWidth="1"/>
    <col min="13" max="14" width="6.28125" style="110" bestFit="1" customWidth="1"/>
    <col min="15" max="16" width="4.7109375" style="110" customWidth="1"/>
    <col min="17" max="17" width="2.57421875" style="110" customWidth="1"/>
    <col min="18" max="18" width="2.28125" style="110" customWidth="1"/>
    <col min="19" max="23" width="4.7109375" style="110" customWidth="1"/>
    <col min="24" max="24" width="2.7109375" style="110" customWidth="1"/>
    <col min="25" max="16384" width="4.7109375" style="110" customWidth="1"/>
  </cols>
  <sheetData>
    <row r="1" ht="3" customHeight="1" thickBot="1"/>
    <row r="2" spans="3:27" ht="19.5" customHeight="1" thickBot="1">
      <c r="C2" s="246" t="s">
        <v>114</v>
      </c>
      <c r="D2" s="247"/>
      <c r="E2" s="247"/>
      <c r="F2" s="247"/>
      <c r="G2" s="247"/>
      <c r="H2" s="247"/>
      <c r="I2" s="247"/>
      <c r="J2" s="247"/>
      <c r="K2" s="247"/>
      <c r="L2" s="247"/>
      <c r="M2" s="247"/>
      <c r="N2" s="247"/>
      <c r="O2" s="247"/>
      <c r="P2" s="247"/>
      <c r="Q2" s="247"/>
      <c r="R2" s="247"/>
      <c r="S2" s="247"/>
      <c r="T2" s="247"/>
      <c r="U2" s="247"/>
      <c r="V2" s="247"/>
      <c r="W2" s="247"/>
      <c r="X2" s="247"/>
      <c r="Y2" s="247"/>
      <c r="Z2" s="247"/>
      <c r="AA2" s="248"/>
    </row>
    <row r="3" ht="12.75" customHeight="1" thickBot="1"/>
    <row r="4" spans="3:24" ht="11.25" customHeight="1">
      <c r="C4" s="249" t="s">
        <v>119</v>
      </c>
      <c r="D4" s="142"/>
      <c r="E4" s="143"/>
      <c r="F4" s="143"/>
      <c r="G4" s="143"/>
      <c r="H4" s="143"/>
      <c r="I4" s="143"/>
      <c r="J4" s="144"/>
      <c r="K4" s="113"/>
      <c r="L4" s="114"/>
      <c r="M4" s="114"/>
      <c r="N4" s="114"/>
      <c r="O4" s="114"/>
      <c r="P4" s="114"/>
      <c r="Q4" s="115"/>
      <c r="R4" s="113"/>
      <c r="S4" s="114"/>
      <c r="T4" s="114"/>
      <c r="U4" s="114"/>
      <c r="V4" s="114"/>
      <c r="W4" s="114"/>
      <c r="X4" s="116"/>
    </row>
    <row r="5" spans="3:24" ht="19.5" customHeight="1">
      <c r="C5" s="249"/>
      <c r="D5" s="145"/>
      <c r="E5" s="146">
        <f>IF(CONCATENATE($C$4,$D$25)='11. Admón. Riesgos'!N6,'11. Admón. Riesgos'!C6,"")</f>
      </c>
      <c r="F5" s="146">
        <f>IF(CONCATENATE($C$4,$D$25)='11. Admón. Riesgos'!N12,'11. Admón. Riesgos'!C12,"")</f>
      </c>
      <c r="G5" s="146">
        <f>IF(CONCATENATE($C$4,$D$25)='11. Admón. Riesgos'!N17,'11. Admón. Riesgos'!C17,"")</f>
      </c>
      <c r="H5" s="146">
        <f>IF(CONCATENATE($C$4,$D$25)='11. Admón. Riesgos'!N22,'11. Admón. Riesgos'!C22,"")</f>
      </c>
      <c r="I5" s="146">
        <f>IF(CONCATENATE($C$4,$D$25)='11. Admón. Riesgos'!N27,'11. Admón. Riesgos'!C27,"")</f>
      </c>
      <c r="J5" s="147"/>
      <c r="K5" s="117"/>
      <c r="L5" s="118">
        <f>IF(CONCATENATE($C$4,$K$25)='11. Admón. Riesgos'!N6,'11. Admón. Riesgos'!C6,"")</f>
        <v>1</v>
      </c>
      <c r="M5" s="118">
        <f>IF(CONCATENATE($C$4,$K$25)='11. Admón. Riesgos'!N12,'11. Admón. Riesgos'!C12,"")</f>
      </c>
      <c r="N5" s="118">
        <f>IF(CONCATENATE($C$4,$K$25)='11. Admón. Riesgos'!N17,'11. Admón. Riesgos'!C17,"")</f>
      </c>
      <c r="O5" s="118">
        <f>IF(CONCATENATE($C$4,$K$25)='11. Admón. Riesgos'!N22,'11. Admón. Riesgos'!C22,"")</f>
      </c>
      <c r="P5" s="118">
        <f>IF(CONCATENATE($C$4,$K$25)='11. Admón. Riesgos'!N27,'11. Admón. Riesgos'!C27,"")</f>
      </c>
      <c r="Q5" s="119"/>
      <c r="R5" s="117"/>
      <c r="S5" s="118">
        <f>IF(CONCATENATE($C$4,$R$25)='11. Admón. Riesgos'!N6,'11. Admón. Riesgos'!C6,"")</f>
      </c>
      <c r="T5" s="118">
        <f>IF(CONCATENATE($C$4,$R$25)='11. Admón. Riesgos'!N12,'11. Admón. Riesgos'!C12,"")</f>
      </c>
      <c r="U5" s="118">
        <f>IF(CONCATENATE($C$4,$R$25)='11. Admón. Riesgos'!N17,'11. Admón. Riesgos'!C17,"")</f>
      </c>
      <c r="V5" s="118">
        <f>IF(CONCATENATE($C$11,$R$25)='11. Admón. Riesgos'!N22,'11. Admón. Riesgos'!C22,"")</f>
      </c>
      <c r="W5" s="118">
        <f>IF(CONCATENATE($C$11,$R$25)='11. Admón. Riesgos'!N27,'11. Admón. Riesgos'!C27,"")</f>
      </c>
      <c r="X5" s="120"/>
    </row>
    <row r="6" spans="2:24" ht="19.5" customHeight="1">
      <c r="B6" s="250" t="s">
        <v>36</v>
      </c>
      <c r="C6" s="249"/>
      <c r="D6" s="145"/>
      <c r="E6" s="146">
        <f>IF(CONCATENATE($C$4,$D$25)='11. Admón. Riesgos'!N7,'11. Admón. Riesgos'!C7,"")</f>
      </c>
      <c r="F6" s="146">
        <f>IF(CONCATENATE($C$4,$D$25)='11. Admón. Riesgos'!N13,'11. Admón. Riesgos'!C13,"")</f>
      </c>
      <c r="G6" s="146">
        <f>IF(CONCATENATE($C$4,$D$25)='11. Admón. Riesgos'!N18,'11. Admón. Riesgos'!C18,"")</f>
      </c>
      <c r="H6" s="146">
        <f>IF(CONCATENATE($C$4,$D$25)='11. Admón. Riesgos'!N23,'11. Admón. Riesgos'!C23,"")</f>
      </c>
      <c r="I6" s="146">
        <f>IF(CONCATENATE($C$4,$D$25)='11. Admón. Riesgos'!N28,'11. Admón. Riesgos'!C28,"")</f>
      </c>
      <c r="J6" s="147">
        <f>IF('11. Admón. Riesgos'!R6="ZONA DE RIESGO IMPORTANTE",'11. Admón. Riesgos'!E6,"")</f>
      </c>
      <c r="K6" s="117"/>
      <c r="L6" s="118">
        <f>IF(CONCATENATE($C$4,$K$25)='11. Admón. Riesgos'!N7,'11. Admón. Riesgos'!C7,"")</f>
        <v>2</v>
      </c>
      <c r="M6" s="118">
        <f>IF(CONCATENATE($C$4,$K$25)='11. Admón. Riesgos'!N13,'11. Admón. Riesgos'!C13,"")</f>
      </c>
      <c r="N6" s="118">
        <f>IF(CONCATENATE($C$4,$K$25)='11. Admón. Riesgos'!N18,'11. Admón. Riesgos'!C18,"")</f>
      </c>
      <c r="O6" s="118">
        <f>IF(CONCATENATE($C$4,$K$25)='11. Admón. Riesgos'!N23,'11. Admón. Riesgos'!C23,"")</f>
      </c>
      <c r="P6" s="118">
        <f>IF(CONCATENATE($C$4,$K$25)='11. Admón. Riesgos'!N28,'11. Admón. Riesgos'!C28,"")</f>
      </c>
      <c r="Q6" s="119"/>
      <c r="R6" s="117"/>
      <c r="S6" s="118">
        <f>IF(CONCATENATE($C$4,$R$25)='11. Admón. Riesgos'!N7,'11. Admón. Riesgos'!C7,"")</f>
      </c>
      <c r="T6" s="118">
        <f>IF(CONCATENATE($C$4,$R$25)='11. Admón. Riesgos'!N13,'11. Admón. Riesgos'!C13,"")</f>
      </c>
      <c r="U6" s="118">
        <f>IF(CONCATENATE($C$4,$R$25)='11. Admón. Riesgos'!N18,'11. Admón. Riesgos'!C18,"")</f>
      </c>
      <c r="V6" s="118">
        <f>IF(CONCATENATE($C$11,$R$25)='11. Admón. Riesgos'!N23,'11. Admón. Riesgos'!C23,"")</f>
      </c>
      <c r="W6" s="118">
        <f>IF(CONCATENATE($C$11,$R$25)='11. Admón. Riesgos'!N28,'11. Admón. Riesgos'!C28,"")</f>
      </c>
      <c r="X6" s="120"/>
    </row>
    <row r="7" spans="2:24" ht="19.5" customHeight="1">
      <c r="B7" s="250"/>
      <c r="C7" s="249"/>
      <c r="D7" s="145"/>
      <c r="E7" s="146">
        <f>IF(CONCATENATE($C$4,$D$25)='11. Admón. Riesgos'!N8,'11. Admón. Riesgos'!C8,"")</f>
      </c>
      <c r="F7" s="146">
        <f>IF(CONCATENATE($C$4,$D$25)='11. Admón. Riesgos'!N14,'11. Admón. Riesgos'!C14,"")</f>
      </c>
      <c r="G7" s="146">
        <f>IF(CONCATENATE($C$4,$D$25)='11. Admón. Riesgos'!N19,'11. Admón. Riesgos'!C19,"")</f>
      </c>
      <c r="H7" s="146">
        <f>IF(CONCATENATE($C$4,$D$25)='11. Admón. Riesgos'!N24,'11. Admón. Riesgos'!C24,"")</f>
      </c>
      <c r="I7" s="146">
        <f>IF(CONCATENATE($C$4,$D$25)='11. Admón. Riesgos'!N29,'11. Admón. Riesgos'!C29,"")</f>
      </c>
      <c r="J7" s="147">
        <f>IF('11. Admón. Riesgos'!R7="ZONA DE RIESGO IMPORTANTE",'11. Admón. Riesgos'!E7,"")</f>
      </c>
      <c r="K7" s="117"/>
      <c r="L7" s="118">
        <f>IF(CONCATENATE($C$4,$K$25)='11. Admón. Riesgos'!N8,'11. Admón. Riesgos'!C8,"")</f>
      </c>
      <c r="M7" s="118">
        <f>IF(CONCATENATE($C$4,$K$25)='11. Admón. Riesgos'!N14,'11. Admón. Riesgos'!C14,"")</f>
      </c>
      <c r="N7" s="118">
        <f>IF(CONCATENATE($C$4,$K$25)='11. Admón. Riesgos'!N19,'11. Admón. Riesgos'!C19,"")</f>
      </c>
      <c r="O7" s="118">
        <f>IF(CONCATENATE($C$4,$K$25)='11. Admón. Riesgos'!N24,'11. Admón. Riesgos'!C24,"")</f>
      </c>
      <c r="P7" s="118">
        <f>IF(CONCATENATE($C$4,$K$25)='11. Admón. Riesgos'!N29,'11. Admón. Riesgos'!C29,"")</f>
      </c>
      <c r="Q7" s="119"/>
      <c r="R7" s="117"/>
      <c r="S7" s="118">
        <f>IF(CONCATENATE($C$4,$R$25)='11. Admón. Riesgos'!N8,'11. Admón. Riesgos'!C8,"")</f>
      </c>
      <c r="T7" s="118">
        <f>IF(CONCATENATE($C$4,$R$25)='11. Admón. Riesgos'!N14,'11. Admón. Riesgos'!C14,"")</f>
      </c>
      <c r="U7" s="118">
        <f>IF(CONCATENATE($C$4,$R$25)='11. Admón. Riesgos'!N19,'11. Admón. Riesgos'!C19,"")</f>
      </c>
      <c r="V7" s="118">
        <f>IF(CONCATENATE($C$11,$R$25)='11. Admón. Riesgos'!N24,'11. Admón. Riesgos'!C24,"")</f>
      </c>
      <c r="W7" s="118">
        <f>IF(CONCATENATE($C$11,$R$25)='11. Admón. Riesgos'!N29,'11. Admón. Riesgos'!C29,"")</f>
      </c>
      <c r="X7" s="120"/>
    </row>
    <row r="8" spans="2:24" ht="19.5" customHeight="1">
      <c r="B8" s="250"/>
      <c r="C8" s="249"/>
      <c r="D8" s="145"/>
      <c r="E8" s="146">
        <f>IF(CONCATENATE($C$4,$D$25)='11. Admón. Riesgos'!N9,'11. Admón. Riesgos'!C9,"")</f>
      </c>
      <c r="F8" s="146">
        <f>IF(CONCATENATE($C$4,$D$25)='11. Admón. Riesgos'!N15,'11. Admón. Riesgos'!C15,"")</f>
      </c>
      <c r="G8" s="146">
        <f>IF(CONCATENATE($C$4,$D$25)='11. Admón. Riesgos'!N20,'11. Admón. Riesgos'!C20,"")</f>
      </c>
      <c r="H8" s="146">
        <f>IF(CONCATENATE($C$4,$D$25)='11. Admón. Riesgos'!N25,'11. Admón. Riesgos'!C25,"")</f>
      </c>
      <c r="I8" s="146">
        <f>IF(CONCATENATE($C$4,$D$25)='11. Admón. Riesgos'!N30,'11. Admón. Riesgos'!C30,"")</f>
      </c>
      <c r="J8" s="147"/>
      <c r="K8" s="117"/>
      <c r="L8" s="118">
        <f>IF(CONCATENATE($C$4,$K$25)='11. Admón. Riesgos'!N9,'11. Admón. Riesgos'!C9,"")</f>
      </c>
      <c r="M8" s="118">
        <f>IF(CONCATENATE($C$4,$K$25)='11. Admón. Riesgos'!N15,'11. Admón. Riesgos'!C15,"")</f>
      </c>
      <c r="N8" s="118">
        <f>IF(CONCATENATE($C$4,$K$25)='11. Admón. Riesgos'!N20,'11. Admón. Riesgos'!C20,"")</f>
      </c>
      <c r="O8" s="118">
        <f>IF(CONCATENATE($C$4,$K$25)='11. Admón. Riesgos'!N25,'11. Admón. Riesgos'!C25,"")</f>
      </c>
      <c r="P8" s="118">
        <f>IF(CONCATENATE($C$4,$K$25)='11. Admón. Riesgos'!N30,'11. Admón. Riesgos'!C30,"")</f>
      </c>
      <c r="Q8" s="119"/>
      <c r="R8" s="117"/>
      <c r="S8" s="118">
        <f>IF(CONCATENATE($C$4,$R$25)='11. Admón. Riesgos'!N9,'11. Admón. Riesgos'!C9,"")</f>
      </c>
      <c r="T8" s="118">
        <f>IF(CONCATENATE($C$4,$R$25)='11. Admón. Riesgos'!N15,'11. Admón. Riesgos'!C15,"")</f>
      </c>
      <c r="U8" s="118">
        <f>IF(CONCATENATE($C$4,$R$25)='11. Admón. Riesgos'!N20,'11. Admón. Riesgos'!C20,"")</f>
      </c>
      <c r="V8" s="118">
        <f>IF(CONCATENATE($C$11,$R$25)='11. Admón. Riesgos'!N25,'11. Admón. Riesgos'!C25,"")</f>
      </c>
      <c r="W8" s="118">
        <f>IF(CONCATENATE($C$11,$R$25)='11. Admón. Riesgos'!N30,'11. Admón. Riesgos'!C30,"")</f>
      </c>
      <c r="X8" s="120"/>
    </row>
    <row r="9" spans="2:24" ht="19.5" customHeight="1">
      <c r="B9" s="250"/>
      <c r="C9" s="249"/>
      <c r="D9" s="145"/>
      <c r="E9" s="146">
        <f>IF(CONCATENATE($C$4,$D$25)='11. Admón. Riesgos'!N10,'11. Admón. Riesgos'!C10,"")</f>
      </c>
      <c r="F9" s="146">
        <f>IF(CONCATENATE($C$4,$D$25)='11. Admón. Riesgos'!N16,'11. Admón. Riesgos'!C16,"")</f>
      </c>
      <c r="G9" s="146">
        <f>IF(CONCATENATE($C$4,$D$25)='11. Admón. Riesgos'!N21,'11. Admón. Riesgos'!C21,"")</f>
      </c>
      <c r="H9" s="146">
        <f>IF(CONCATENATE($C$4,$D$25)='11. Admón. Riesgos'!N26,'11. Admón. Riesgos'!C26,"")</f>
      </c>
      <c r="I9" s="146">
        <f>IF(CONCATENATE($C$4,$D$25)='11. Admón. Riesgos'!N31,'11. Admón. Riesgos'!C31,"")</f>
      </c>
      <c r="J9" s="147">
        <f>IF('11. Admón. Riesgos'!R8="ZONA DE RIESGO IMPORTANTE",'11. Admón. Riesgos'!E8,"")</f>
      </c>
      <c r="K9" s="117"/>
      <c r="L9" s="118">
        <f>IF(CONCATENATE($C$4,$K$25)='11. Admón. Riesgos'!N10,'11. Admón. Riesgos'!C10,"")</f>
      </c>
      <c r="M9" s="118">
        <f>IF(CONCATENATE($C$4,$K$25)='11. Admón. Riesgos'!N16,'11. Admón. Riesgos'!C16,"")</f>
      </c>
      <c r="N9" s="118">
        <f>IF(CONCATENATE($C$4,$K$25)='11. Admón. Riesgos'!N21,'11. Admón. Riesgos'!C21,"")</f>
      </c>
      <c r="O9" s="118">
        <f>IF(CONCATENATE($C$4,$K$25)='11. Admón. Riesgos'!N26,'11. Admón. Riesgos'!C26,"")</f>
      </c>
      <c r="P9" s="118">
        <f>IF(CONCATENATE($C$4,$K$25)='11. Admón. Riesgos'!N31,'11. Admón. Riesgos'!C31,"")</f>
      </c>
      <c r="Q9" s="119"/>
      <c r="R9" s="117"/>
      <c r="S9" s="118">
        <f>IF(CONCATENATE($C$4,$R$25)='11. Admón. Riesgos'!N10,'11. Admón. Riesgos'!C10,"")</f>
      </c>
      <c r="T9" s="118">
        <f>IF(CONCATENATE($C$4,$R$25)='11. Admón. Riesgos'!N16,'11. Admón. Riesgos'!C16,"")</f>
      </c>
      <c r="U9" s="118">
        <f>IF(CONCATENATE($C$4,$R$25)='11. Admón. Riesgos'!N21,'11. Admón. Riesgos'!C21,"")</f>
      </c>
      <c r="V9" s="118">
        <f>IF(CONCATENATE($C$11,$R$25)='11. Admón. Riesgos'!N26,'11. Admón. Riesgos'!C26,"")</f>
      </c>
      <c r="W9" s="118">
        <f>IF(CONCATENATE($C$11,$R$25)='11. Admón. Riesgos'!N31,'11. Admón. Riesgos'!C31,"")</f>
      </c>
      <c r="X9" s="120"/>
    </row>
    <row r="10" spans="2:24" ht="11.25" customHeight="1">
      <c r="B10" s="250"/>
      <c r="C10" s="249"/>
      <c r="D10" s="148"/>
      <c r="E10" s="149"/>
      <c r="F10" s="149">
        <f>IF('11. Admón. Riesgos'!P9="ZONA DE RIESGO IMPORTANTE",'11. Admón. Riesgos'!D9,"")</f>
      </c>
      <c r="G10" s="149"/>
      <c r="H10" s="149"/>
      <c r="I10" s="149">
        <f>IF('11. Admón. Riesgos'!Q9="ZONA DE RIESGO IMPORTANTE",'11. Admón. Riesgos'!#REF!,"")</f>
      </c>
      <c r="J10" s="150">
        <f>IF('11. Admón. Riesgos'!R9="ZONA DE RIESGO IMPORTANTE",'11. Admón. Riesgos'!E9,"")</f>
      </c>
      <c r="K10" s="121"/>
      <c r="L10" s="122"/>
      <c r="M10" s="122"/>
      <c r="N10" s="122"/>
      <c r="O10" s="122"/>
      <c r="P10" s="122"/>
      <c r="Q10" s="123"/>
      <c r="R10" s="121"/>
      <c r="S10" s="122"/>
      <c r="T10" s="122"/>
      <c r="U10" s="122"/>
      <c r="V10" s="122"/>
      <c r="W10" s="122"/>
      <c r="X10" s="124"/>
    </row>
    <row r="11" spans="2:24" ht="10.5" customHeight="1">
      <c r="B11" s="250"/>
      <c r="C11" s="249" t="s">
        <v>115</v>
      </c>
      <c r="D11" s="137"/>
      <c r="E11" s="129"/>
      <c r="F11" s="129"/>
      <c r="G11" s="129"/>
      <c r="H11" s="129"/>
      <c r="I11" s="129"/>
      <c r="J11" s="130"/>
      <c r="K11" s="151"/>
      <c r="L11" s="152"/>
      <c r="M11" s="152"/>
      <c r="N11" s="152"/>
      <c r="O11" s="152"/>
      <c r="P11" s="152"/>
      <c r="Q11" s="153"/>
      <c r="R11" s="125"/>
      <c r="S11" s="126"/>
      <c r="T11" s="126"/>
      <c r="U11" s="126"/>
      <c r="V11" s="126"/>
      <c r="W11" s="126"/>
      <c r="X11" s="127"/>
    </row>
    <row r="12" spans="2:24" ht="19.5" customHeight="1">
      <c r="B12" s="250"/>
      <c r="C12" s="249"/>
      <c r="D12" s="138"/>
      <c r="E12" s="132">
        <f>IF(CONCATENATE($C$11,$D$25)='11. Admón. Riesgos'!N6,'11. Admón. Riesgos'!C6,"")</f>
      </c>
      <c r="F12" s="132">
        <f>IF(CONCATENATE($C$11,$D$25)='11. Admón. Riesgos'!N12,'11. Admón. Riesgos'!C12,"")</f>
      </c>
      <c r="G12" s="132">
        <f>IF(CONCATENATE($C$11,$D$25)='11. Admón. Riesgos'!N17,'11. Admón. Riesgos'!C17,"")</f>
      </c>
      <c r="H12" s="132">
        <f>IF(CONCATENATE($C$11,$D$25)='11. Admón. Riesgos'!N22,'11. Admón. Riesgos'!C22,"")</f>
      </c>
      <c r="I12" s="132">
        <f>IF(CONCATENATE($C$11,$D$25)='11. Admón. Riesgos'!N27,'11. Admón. Riesgos'!C27,"")</f>
      </c>
      <c r="J12" s="133"/>
      <c r="K12" s="154"/>
      <c r="L12" s="146">
        <f>IF(CONCATENATE($C$11,$K$25)='11. Admón. Riesgos'!N6,'11. Admón. Riesgos'!C6,"")</f>
      </c>
      <c r="M12" s="146">
        <f>IF(CONCATENATE($C$11,$K$25)='11. Admón. Riesgos'!N12,'11. Admón. Riesgos'!C12,"")</f>
      </c>
      <c r="N12" s="146">
        <f>IF(CONCATENATE($C$11,$K$25)='11. Admón. Riesgos'!N17,'11. Admón. Riesgos'!C17,"")</f>
      </c>
      <c r="O12" s="146">
        <f>IF(CONCATENATE($C$11,$K$25)='11. Admón. Riesgos'!N22,'11. Admón. Riesgos'!C22,"")</f>
      </c>
      <c r="P12" s="146">
        <f>IF(CONCATENATE($C$11,$K$25)='11. Admón. Riesgos'!N27,'11. Admón. Riesgos'!C27,"")</f>
      </c>
      <c r="Q12" s="147"/>
      <c r="R12" s="117"/>
      <c r="S12" s="118">
        <f>IF(CONCATENATE($C$11,$R$25)='11. Admón. Riesgos'!N6,'11. Admón. Riesgos'!C6,"")</f>
      </c>
      <c r="T12" s="118">
        <f>IF(CONCATENATE($C$11,$R$25)='11. Admón. Riesgos'!N12,'11. Admón. Riesgos'!C12,"")</f>
      </c>
      <c r="U12" s="118">
        <f>IF(CONCATENATE($C$11,$R$25)='11. Admón. Riesgos'!N17,'11. Admón. Riesgos'!C17,"")</f>
      </c>
      <c r="V12" s="118">
        <f>IF(CONCATENATE($C$11,$R$25)='11. Admón. Riesgos'!N22,'11. Admón. Riesgos'!C22,"")</f>
      </c>
      <c r="W12" s="118">
        <f>IF(CONCATENATE($C$11,$R$25)='11. Admón. Riesgos'!N27,'11. Admón. Riesgos'!C27,"")</f>
      </c>
      <c r="X12" s="120"/>
    </row>
    <row r="13" spans="2:24" ht="19.5" customHeight="1">
      <c r="B13" s="250"/>
      <c r="C13" s="249"/>
      <c r="D13" s="138"/>
      <c r="E13" s="132">
        <f>IF(CONCATENATE($C$11,$D$25)='11. Admón. Riesgos'!N7,'11. Admón. Riesgos'!C7,"")</f>
      </c>
      <c r="F13" s="132">
        <f>IF(CONCATENATE($C$11,$D$25)='11. Admón. Riesgos'!N13,'11. Admón. Riesgos'!C13,"")</f>
      </c>
      <c r="G13" s="132">
        <f>IF(CONCATENATE($C$11,$D$25)='11. Admón. Riesgos'!N18,'11. Admón. Riesgos'!C18,"")</f>
      </c>
      <c r="H13" s="132">
        <f>IF(CONCATENATE($C$11,$D$25)='11. Admón. Riesgos'!N23,'11. Admón. Riesgos'!C23,"")</f>
      </c>
      <c r="I13" s="132">
        <f>IF(CONCATENATE($C$11,$D$25)='11. Admón. Riesgos'!N28,'11. Admón. Riesgos'!C28,"")</f>
      </c>
      <c r="J13" s="133"/>
      <c r="K13" s="154"/>
      <c r="L13" s="146">
        <f>IF(CONCATENATE($C$11,$K$25)='11. Admón. Riesgos'!N7,'11. Admón. Riesgos'!C7,"")</f>
      </c>
      <c r="M13" s="146">
        <f>IF(CONCATENATE($C$11,$K$25)='11. Admón. Riesgos'!N13,'11. Admón. Riesgos'!C13,"")</f>
      </c>
      <c r="N13" s="146">
        <f>IF(CONCATENATE($C$11,$K$25)='11. Admón. Riesgos'!N18,'11. Admón. Riesgos'!C18,"")</f>
      </c>
      <c r="O13" s="146">
        <f>IF(CONCATENATE($C$11,$K$25)='11. Admón. Riesgos'!N23,'11. Admón. Riesgos'!C23,"")</f>
      </c>
      <c r="P13" s="146">
        <f>IF(CONCATENATE($C$11,$K$25)='11. Admón. Riesgos'!N28,'11. Admón. Riesgos'!C28,"")</f>
      </c>
      <c r="Q13" s="147"/>
      <c r="R13" s="117"/>
      <c r="S13" s="118">
        <f>IF(CONCATENATE($C$11,$R$25)='11. Admón. Riesgos'!N7,'11. Admón. Riesgos'!C7,"")</f>
      </c>
      <c r="T13" s="118">
        <f>IF(CONCATENATE($C$11,$R$25)='11. Admón. Riesgos'!N13,'11. Admón. Riesgos'!C13,"")</f>
      </c>
      <c r="U13" s="118">
        <f>IF(CONCATENATE($C$11,$R$25)='11. Admón. Riesgos'!N18,'11. Admón. Riesgos'!C18,"")</f>
      </c>
      <c r="V13" s="118">
        <f>IF(CONCATENATE($C$11,$R$25)='11. Admón. Riesgos'!N23,'11. Admón. Riesgos'!C23,"")</f>
      </c>
      <c r="W13" s="118">
        <f>IF(CONCATENATE($C$11,$R$25)='11. Admón. Riesgos'!N28,'11. Admón. Riesgos'!C28,"")</f>
      </c>
      <c r="X13" s="120"/>
    </row>
    <row r="14" spans="2:24" ht="19.5" customHeight="1">
      <c r="B14" s="250"/>
      <c r="C14" s="249"/>
      <c r="D14" s="138"/>
      <c r="E14" s="132">
        <f>IF(CONCATENATE($C$11,$D$25)='11. Admón. Riesgos'!N8,'11. Admón. Riesgos'!C8,"")</f>
      </c>
      <c r="F14" s="132">
        <f>IF(CONCATENATE($C$11,$D$25)='11. Admón. Riesgos'!N14,'11. Admón. Riesgos'!C14,"")</f>
      </c>
      <c r="G14" s="132">
        <f>IF(CONCATENATE($C$11,$D$25)='11. Admón. Riesgos'!N19,'11. Admón. Riesgos'!C19,"")</f>
      </c>
      <c r="H14" s="132">
        <f>IF(CONCATENATE($C$11,$D$25)='11. Admón. Riesgos'!N24,'11. Admón. Riesgos'!C24,"")</f>
      </c>
      <c r="I14" s="132">
        <f>IF(CONCATENATE($C$11,$D$25)='11. Admón. Riesgos'!N29,'11. Admón. Riesgos'!C29,"")</f>
      </c>
      <c r="J14" s="133"/>
      <c r="K14" s="154"/>
      <c r="L14" s="146">
        <f>IF(CONCATENATE($C$11,$K$25)='11. Admón. Riesgos'!N8,'11. Admón. Riesgos'!C8,"")</f>
      </c>
      <c r="M14" s="146">
        <f>IF(CONCATENATE($C$11,$K$25)='11. Admón. Riesgos'!N14,'11. Admón. Riesgos'!C14,"")</f>
      </c>
      <c r="N14" s="146">
        <f>IF(CONCATENATE($C$11,$K$25)='11. Admón. Riesgos'!N19,'11. Admón. Riesgos'!C19,"")</f>
      </c>
      <c r="O14" s="146">
        <f>IF(CONCATENATE($C$11,$K$25)='11. Admón. Riesgos'!N24,'11. Admón. Riesgos'!C24,"")</f>
      </c>
      <c r="P14" s="146">
        <f>IF(CONCATENATE($C$11,$K$25)='11. Admón. Riesgos'!N29,'11. Admón. Riesgos'!C29,"")</f>
      </c>
      <c r="Q14" s="147"/>
      <c r="R14" s="117"/>
      <c r="S14" s="118">
        <f>IF(CONCATENATE($C$11,$R$25)='11. Admón. Riesgos'!N8,'11. Admón. Riesgos'!C8,"")</f>
      </c>
      <c r="T14" s="118">
        <f>IF(CONCATENATE($C$11,$R$25)='11. Admón. Riesgos'!N14,'11. Admón. Riesgos'!C14,"")</f>
      </c>
      <c r="U14" s="118">
        <f>IF(CONCATENATE($C$11,$R$25)='11. Admón. Riesgos'!N19,'11. Admón. Riesgos'!C19,"")</f>
      </c>
      <c r="V14" s="118">
        <f>IF(CONCATENATE($C$11,$R$25)='11. Admón. Riesgos'!N24,'11. Admón. Riesgos'!C24,"")</f>
      </c>
      <c r="W14" s="118">
        <f>IF(CONCATENATE($C$11,$R$25)='11. Admón. Riesgos'!N29,'11. Admón. Riesgos'!C29,"")</f>
      </c>
      <c r="X14" s="120"/>
    </row>
    <row r="15" spans="2:24" ht="19.5" customHeight="1">
      <c r="B15" s="250"/>
      <c r="C15" s="249"/>
      <c r="D15" s="138"/>
      <c r="E15" s="132">
        <f>IF(CONCATENATE($C$11,$D$25)='11. Admón. Riesgos'!N9,'11. Admón. Riesgos'!C9,"")</f>
      </c>
      <c r="F15" s="132">
        <f>IF(CONCATENATE($C$11,$D$25)='11. Admón. Riesgos'!N15,'11. Admón. Riesgos'!C15,"")</f>
      </c>
      <c r="G15" s="132">
        <f>IF(CONCATENATE($C$11,$D$25)='11. Admón. Riesgos'!N20,'11. Admón. Riesgos'!C20,"")</f>
      </c>
      <c r="H15" s="132">
        <f>IF(CONCATENATE($C$11,$D$25)='11. Admón. Riesgos'!N25,'11. Admón. Riesgos'!C25,"")</f>
      </c>
      <c r="I15" s="132">
        <f>IF(CONCATENATE($C$11,$D$25)='11. Admón. Riesgos'!N30,'11. Admón. Riesgos'!C30,"")</f>
      </c>
      <c r="J15" s="133"/>
      <c r="K15" s="154"/>
      <c r="L15" s="146">
        <f>IF(CONCATENATE($C$11,$K$25)='11. Admón. Riesgos'!N9,'11. Admón. Riesgos'!C9,"")</f>
      </c>
      <c r="M15" s="146">
        <f>IF(CONCATENATE($C$11,$K$25)='11. Admón. Riesgos'!N15,'11. Admón. Riesgos'!C15,"")</f>
      </c>
      <c r="N15" s="146">
        <f>IF(CONCATENATE($C$11,$K$25)='11. Admón. Riesgos'!N20,'11. Admón. Riesgos'!C20,"")</f>
      </c>
      <c r="O15" s="146">
        <f>IF(CONCATENATE($C$11,$K$25)='11. Admón. Riesgos'!N25,'11. Admón. Riesgos'!C25,"")</f>
      </c>
      <c r="P15" s="146">
        <f>IF(CONCATENATE($C$11,$K$25)='11. Admón. Riesgos'!N30,'11. Admón. Riesgos'!C30,"")</f>
      </c>
      <c r="Q15" s="147"/>
      <c r="R15" s="117"/>
      <c r="S15" s="118">
        <f>IF(CONCATENATE($C$11,$R$25)='11. Admón. Riesgos'!N9,'11. Admón. Riesgos'!C9,"")</f>
      </c>
      <c r="T15" s="118">
        <f>IF(CONCATENATE($C$11,$R$25)='11. Admón. Riesgos'!N15,'11. Admón. Riesgos'!C15,"")</f>
      </c>
      <c r="U15" s="118">
        <f>IF(CONCATENATE($C$11,$R$25)='11. Admón. Riesgos'!N20,'11. Admón. Riesgos'!C20,"")</f>
      </c>
      <c r="V15" s="118">
        <f>IF(CONCATENATE($C$11,$R$25)='11. Admón. Riesgos'!N25,'11. Admón. Riesgos'!C25,"")</f>
      </c>
      <c r="W15" s="118">
        <f>IF(CONCATENATE($C$11,$R$25)='11. Admón. Riesgos'!N30,'11. Admón. Riesgos'!C30,"")</f>
      </c>
      <c r="X15" s="120"/>
    </row>
    <row r="16" spans="2:24" ht="19.5" customHeight="1">
      <c r="B16" s="250"/>
      <c r="C16" s="249"/>
      <c r="D16" s="138"/>
      <c r="E16" s="132">
        <f>IF(CONCATENATE($C$11,$D$25)='11. Admón. Riesgos'!N10,'11. Admón. Riesgos'!C10,"")</f>
      </c>
      <c r="F16" s="132">
        <f>IF(CONCATENATE($C$11,$D$25)='11. Admón. Riesgos'!N16,'11. Admón. Riesgos'!C16,"")</f>
      </c>
      <c r="G16" s="132">
        <f>IF(CONCATENATE($C$11,$D$25)='11. Admón. Riesgos'!N21,'11. Admón. Riesgos'!C21,"")</f>
      </c>
      <c r="H16" s="132">
        <f>IF(CONCATENATE($C$11,$D$25)='11. Admón. Riesgos'!N26,'11. Admón. Riesgos'!C26,"")</f>
      </c>
      <c r="I16" s="132">
        <f>IF(CONCATENATE($C$11,$D$25)='11. Admón. Riesgos'!N31,'11. Admón. Riesgos'!C31,"")</f>
      </c>
      <c r="J16" s="133"/>
      <c r="K16" s="154"/>
      <c r="L16" s="146">
        <f>IF(CONCATENATE($C$11,$K$25)='11. Admón. Riesgos'!N10,'11. Admón. Riesgos'!C10,"")</f>
      </c>
      <c r="M16" s="146">
        <f>IF(CONCATENATE($C$11,$K$25)='11. Admón. Riesgos'!N16,'11. Admón. Riesgos'!C16,"")</f>
      </c>
      <c r="N16" s="146">
        <f>IF(CONCATENATE($C$11,$K$25)='11. Admón. Riesgos'!N21,'11. Admón. Riesgos'!C21,"")</f>
      </c>
      <c r="O16" s="146">
        <f>IF(CONCATENATE($C$11,$K$25)='11. Admón. Riesgos'!N26,'11. Admón. Riesgos'!C26,"")</f>
      </c>
      <c r="P16" s="146">
        <f>IF(CONCATENATE($C$11,$K$25)='11. Admón. Riesgos'!N31,'11. Admón. Riesgos'!C31,"")</f>
      </c>
      <c r="Q16" s="147"/>
      <c r="R16" s="117"/>
      <c r="S16" s="118">
        <f>IF(CONCATENATE($C$11,$R$25)='11. Admón. Riesgos'!N10,'11. Admón. Riesgos'!C10,"")</f>
      </c>
      <c r="T16" s="118">
        <f>IF(CONCATENATE($C$11,$R$25)='11. Admón. Riesgos'!N16,'11. Admón. Riesgos'!C16,"")</f>
      </c>
      <c r="U16" s="118">
        <f>IF(CONCATENATE($C$11,$R$25)='11. Admón. Riesgos'!N21,'11. Admón. Riesgos'!C21,"")</f>
      </c>
      <c r="V16" s="118">
        <f>IF(CONCATENATE($C$11,$R$25)='11. Admón. Riesgos'!N26,'11. Admón. Riesgos'!C26,"")</f>
      </c>
      <c r="W16" s="118">
        <f>IF(CONCATENATE($C$11,$R$25)='11. Admón. Riesgos'!N31,'11. Admón. Riesgos'!C31,"")</f>
      </c>
      <c r="X16" s="120"/>
    </row>
    <row r="17" spans="2:24" ht="9" customHeight="1">
      <c r="B17" s="250"/>
      <c r="C17" s="249"/>
      <c r="D17" s="139"/>
      <c r="E17" s="140"/>
      <c r="F17" s="140"/>
      <c r="G17" s="140"/>
      <c r="H17" s="140"/>
      <c r="I17" s="140"/>
      <c r="J17" s="141"/>
      <c r="K17" s="155"/>
      <c r="L17" s="149"/>
      <c r="M17" s="149"/>
      <c r="N17" s="149"/>
      <c r="O17" s="149"/>
      <c r="P17" s="149"/>
      <c r="Q17" s="150"/>
      <c r="R17" s="121"/>
      <c r="S17" s="122"/>
      <c r="T17" s="122"/>
      <c r="U17" s="122"/>
      <c r="V17" s="122"/>
      <c r="W17" s="122"/>
      <c r="X17" s="124"/>
    </row>
    <row r="18" spans="2:24" ht="11.25" customHeight="1">
      <c r="B18" s="250"/>
      <c r="C18" s="249" t="s">
        <v>116</v>
      </c>
      <c r="D18" s="161"/>
      <c r="E18" s="162"/>
      <c r="F18" s="162"/>
      <c r="G18" s="162"/>
      <c r="H18" s="162"/>
      <c r="I18" s="162"/>
      <c r="J18" s="163"/>
      <c r="K18" s="128"/>
      <c r="L18" s="129"/>
      <c r="M18" s="129"/>
      <c r="N18" s="129"/>
      <c r="O18" s="129"/>
      <c r="P18" s="129"/>
      <c r="Q18" s="130"/>
      <c r="R18" s="151"/>
      <c r="S18" s="152"/>
      <c r="T18" s="152"/>
      <c r="U18" s="152"/>
      <c r="V18" s="152"/>
      <c r="W18" s="152"/>
      <c r="X18" s="156"/>
    </row>
    <row r="19" spans="2:24" ht="19.5" customHeight="1">
      <c r="B19" s="250"/>
      <c r="C19" s="249"/>
      <c r="D19" s="164"/>
      <c r="E19" s="165">
        <f>IF(CONCATENATE($C$18,$D$25)='11. Admón. Riesgos'!N6,'11. Admón. Riesgos'!C6,"")</f>
      </c>
      <c r="F19" s="165">
        <f>IF(CONCATENATE($C$18,$D$25)='11. Admón. Riesgos'!N12,'11. Admón. Riesgos'!C12,"")</f>
      </c>
      <c r="G19" s="165">
        <f>IF(CONCATENATE($C$18,$D$25)='11. Admón. Riesgos'!N17,'11. Admón. Riesgos'!C17,"")</f>
      </c>
      <c r="H19" s="165">
        <f>IF(CONCATENATE($C$18,$D$25)='11. Admón. Riesgos'!N22,'11. Admón. Riesgos'!C22,"")</f>
      </c>
      <c r="I19" s="165">
        <f>IF(CONCATENATE($C$18,$D$25)='11. Admón. Riesgos'!N27,'11. Admón. Riesgos'!C27,"")</f>
      </c>
      <c r="J19" s="166"/>
      <c r="K19" s="131"/>
      <c r="L19" s="132">
        <f>IF(CONCATENATE($C$18,$K$25)='11. Admón. Riesgos'!N6,'11. Admón. Riesgos'!C6,"")</f>
      </c>
      <c r="M19" s="132">
        <f>IF(CONCATENATE($C$18,$K$25)='11. Admón. Riesgos'!N12,'11. Admón. Riesgos'!C12,"")</f>
      </c>
      <c r="N19" s="132">
        <f>IF(CONCATENATE($C$18,$K$25)='11. Admón. Riesgos'!N17,'11. Admón. Riesgos'!C17,"")</f>
      </c>
      <c r="O19" s="132">
        <f>IF(CONCATENATE($C$18,$K$25)='11. Admón. Riesgos'!N22,'11. Admón. Riesgos'!C22,"")</f>
      </c>
      <c r="P19" s="132">
        <f>IF(CONCATENATE($C$18,$K$25)='11. Admón. Riesgos'!N27,'11. Admón. Riesgos'!C27,"")</f>
      </c>
      <c r="Q19" s="133"/>
      <c r="R19" s="154"/>
      <c r="S19" s="146">
        <f>IF(CONCATENATE($C$18,$R$25)='11. Admón. Riesgos'!N6,'11. Admón. Riesgos'!C6,"")</f>
      </c>
      <c r="T19" s="146">
        <f>IF(CONCATENATE($C$18,$R$25)='11. Admón. Riesgos'!N12,'11. Admón. Riesgos'!C12,"")</f>
      </c>
      <c r="U19" s="146">
        <f>IF(CONCATENATE($C$18,$R$25)='11. Admón. Riesgos'!N17,'11. Admón. Riesgos'!C17,"")</f>
      </c>
      <c r="V19" s="146">
        <f>IF(CONCATENATE($C$18,$R$25)='11. Admón. Riesgos'!N22,'11. Admón. Riesgos'!C22,"")</f>
      </c>
      <c r="W19" s="146">
        <f>IF(CONCATENATE($C$18,$R$25)='11. Admón. Riesgos'!N27,'11. Admón. Riesgos'!C27,"")</f>
      </c>
      <c r="X19" s="157"/>
    </row>
    <row r="20" spans="2:24" ht="19.5" customHeight="1">
      <c r="B20" s="250"/>
      <c r="C20" s="249"/>
      <c r="D20" s="164"/>
      <c r="E20" s="165">
        <f>IF(CONCATENATE($C$18,$D$25)='11. Admón. Riesgos'!N7,'11. Admón. Riesgos'!C7,"")</f>
      </c>
      <c r="F20" s="165">
        <f>IF(CONCATENATE($C$18,$D$25)='11. Admón. Riesgos'!N13,'11. Admón. Riesgos'!C13,"")</f>
      </c>
      <c r="G20" s="165">
        <f>IF(CONCATENATE($C$18,$D$25)='11. Admón. Riesgos'!N18,'11. Admón. Riesgos'!C18,"")</f>
      </c>
      <c r="H20" s="165">
        <f>IF(CONCATENATE($C$18,$D$25)='11. Admón. Riesgos'!N23,'11. Admón. Riesgos'!C23,"")</f>
      </c>
      <c r="I20" s="165">
        <f>IF(CONCATENATE($C$18,$D$25)='11. Admón. Riesgos'!N28,'11. Admón. Riesgos'!C28,"")</f>
      </c>
      <c r="J20" s="166"/>
      <c r="K20" s="131"/>
      <c r="L20" s="132">
        <f>IF(CONCATENATE($C$18,$K$25)='11. Admón. Riesgos'!N7,'11. Admón. Riesgos'!C7,"")</f>
      </c>
      <c r="M20" s="132">
        <f>IF(CONCATENATE($C$18,$K$25)='11. Admón. Riesgos'!N13,'11. Admón. Riesgos'!C13,"")</f>
      </c>
      <c r="N20" s="132">
        <f>IF(CONCATENATE($C$18,$K$25)='11. Admón. Riesgos'!N18,'11. Admón. Riesgos'!C18,"")</f>
      </c>
      <c r="O20" s="132">
        <f>IF(CONCATENATE($C$18,$K$25)='11. Admón. Riesgos'!N23,'11. Admón. Riesgos'!C23,"")</f>
      </c>
      <c r="P20" s="132">
        <f>IF(CONCATENATE($C$18,$K$25)='11. Admón. Riesgos'!N28,'11. Admón. Riesgos'!C28,"")</f>
      </c>
      <c r="Q20" s="133"/>
      <c r="R20" s="154"/>
      <c r="S20" s="146">
        <f>IF(CONCATENATE($C$18,$R$25)='11. Admón. Riesgos'!N7,'11. Admón. Riesgos'!C7,"")</f>
      </c>
      <c r="T20" s="146">
        <f>IF(CONCATENATE($C$18,$R$25)='11. Admón. Riesgos'!N13,'11. Admón. Riesgos'!C13,"")</f>
      </c>
      <c r="U20" s="146">
        <f>IF(CONCATENATE($C$18,$R$25)='11. Admón. Riesgos'!N18,'11. Admón. Riesgos'!C18,"")</f>
      </c>
      <c r="V20" s="146">
        <f>IF(CONCATENATE($C$18,$R$25)='11. Admón. Riesgos'!N23,'11. Admón. Riesgos'!C23,"")</f>
      </c>
      <c r="W20" s="146">
        <f>IF(CONCATENATE($C$18,$R$25)='11. Admón. Riesgos'!N28,'11. Admón. Riesgos'!C28,"")</f>
      </c>
      <c r="X20" s="157"/>
    </row>
    <row r="21" spans="2:24" ht="19.5" customHeight="1">
      <c r="B21" s="250"/>
      <c r="C21" s="249"/>
      <c r="D21" s="164"/>
      <c r="E21" s="165">
        <f>IF(CONCATENATE($C$18,$D$25)='11. Admón. Riesgos'!N8,'11. Admón. Riesgos'!C8,"")</f>
      </c>
      <c r="F21" s="165">
        <f>IF(CONCATENATE($C$18,$D$25)='11. Admón. Riesgos'!N14,'11. Admón. Riesgos'!C14,"")</f>
      </c>
      <c r="G21" s="165">
        <f>IF(CONCATENATE($C$18,$D$25)='11. Admón. Riesgos'!N19,'11. Admón. Riesgos'!C19,"")</f>
      </c>
      <c r="H21" s="165">
        <f>IF(CONCATENATE($C$18,$D$25)='11. Admón. Riesgos'!N24,'11. Admón. Riesgos'!C24,"")</f>
      </c>
      <c r="I21" s="165">
        <f>IF(CONCATENATE($C$18,$D$25)='11. Admón. Riesgos'!N29,'11. Admón. Riesgos'!C29,"")</f>
      </c>
      <c r="J21" s="166"/>
      <c r="K21" s="131"/>
      <c r="L21" s="132">
        <f>IF(CONCATENATE($C$18,$K$25)='11. Admón. Riesgos'!N8,'11. Admón. Riesgos'!C8,"")</f>
      </c>
      <c r="M21" s="132">
        <f>IF(CONCATENATE($C$18,$K$25)='11. Admón. Riesgos'!N14,'11. Admón. Riesgos'!C14,"")</f>
      </c>
      <c r="N21" s="132">
        <f>IF(CONCATENATE($C$18,$K$25)='11. Admón. Riesgos'!N19,'11. Admón. Riesgos'!C19,"")</f>
      </c>
      <c r="O21" s="132">
        <f>IF(CONCATENATE($C$18,$K$25)='11. Admón. Riesgos'!N24,'11. Admón. Riesgos'!C24,"")</f>
      </c>
      <c r="P21" s="132">
        <f>IF(CONCATENATE($C$18,$K$25)='11. Admón. Riesgos'!N29,'11. Admón. Riesgos'!C29,"")</f>
      </c>
      <c r="Q21" s="133"/>
      <c r="R21" s="154"/>
      <c r="S21" s="146">
        <f>IF(CONCATENATE($C$18,$R$25)='11. Admón. Riesgos'!N8,'11. Admón. Riesgos'!C8,"")</f>
      </c>
      <c r="T21" s="146">
        <f>IF(CONCATENATE($C$18,$R$25)='11. Admón. Riesgos'!N14,'11. Admón. Riesgos'!C14,"")</f>
      </c>
      <c r="U21" s="146">
        <f>IF(CONCATENATE($C$18,$R$25)='11. Admón. Riesgos'!N19,'11. Admón. Riesgos'!C19,"")</f>
      </c>
      <c r="V21" s="146">
        <f>IF(CONCATENATE($C$18,$R$25)='11. Admón. Riesgos'!N24,'11. Admón. Riesgos'!C24,"")</f>
      </c>
      <c r="W21" s="146">
        <f>IF(CONCATENATE($C$18,$R$25)='11. Admón. Riesgos'!N29,'11. Admón. Riesgos'!C29,"")</f>
      </c>
      <c r="X21" s="157"/>
    </row>
    <row r="22" spans="2:24" ht="19.5" customHeight="1">
      <c r="B22" s="250"/>
      <c r="C22" s="249"/>
      <c r="D22" s="164"/>
      <c r="E22" s="165">
        <f>IF(CONCATENATE($C$18,$D$25)='11. Admón. Riesgos'!N9,'11. Admón. Riesgos'!C9,"")</f>
      </c>
      <c r="F22" s="165">
        <f>IF(CONCATENATE($C$18,$D$25)='11. Admón. Riesgos'!N15,'11. Admón. Riesgos'!C15,"")</f>
      </c>
      <c r="G22" s="165">
        <f>IF(CONCATENATE($C$18,$D$25)='11. Admón. Riesgos'!N20,'11. Admón. Riesgos'!C20,"")</f>
      </c>
      <c r="H22" s="165">
        <f>IF(CONCATENATE($C$18,$D$25)='11. Admón. Riesgos'!N25,'11. Admón. Riesgos'!C25,"")</f>
      </c>
      <c r="I22" s="165">
        <f>IF(CONCATENATE($C$18,$D$25)='11. Admón. Riesgos'!N30,'11. Admón. Riesgos'!C30,"")</f>
      </c>
      <c r="J22" s="166"/>
      <c r="K22" s="131"/>
      <c r="L22" s="132">
        <f>IF(CONCATENATE($C$18,$K$25)='11. Admón. Riesgos'!N9,'11. Admón. Riesgos'!C9,"")</f>
      </c>
      <c r="M22" s="132">
        <f>IF(CONCATENATE($C$18,$K$25)='11. Admón. Riesgos'!N15,'11. Admón. Riesgos'!C15,"")</f>
      </c>
      <c r="N22" s="132">
        <f>IF(CONCATENATE($C$18,$K$25)='11. Admón. Riesgos'!N20,'11. Admón. Riesgos'!C20,"")</f>
      </c>
      <c r="O22" s="132">
        <f>IF(CONCATENATE($C$18,$K$25)='11. Admón. Riesgos'!N25,'11. Admón. Riesgos'!C25,"")</f>
      </c>
      <c r="P22" s="132">
        <f>IF(CONCATENATE($C$18,$K$25)='11. Admón. Riesgos'!N30,'11. Admón. Riesgos'!C30,"")</f>
      </c>
      <c r="Q22" s="133"/>
      <c r="R22" s="154"/>
      <c r="S22" s="146">
        <f>IF(CONCATENATE($C$18,$R$25)='11. Admón. Riesgos'!N9,'11. Admón. Riesgos'!C9,"")</f>
      </c>
      <c r="T22" s="146">
        <f>IF(CONCATENATE($C$18,$R$25)='11. Admón. Riesgos'!N15,'11. Admón. Riesgos'!C15,"")</f>
      </c>
      <c r="U22" s="146">
        <f>IF(CONCATENATE($C$18,$R$25)='11. Admón. Riesgos'!N20,'11. Admón. Riesgos'!C20,"")</f>
      </c>
      <c r="V22" s="146">
        <f>IF(CONCATENATE($C$18,$R$25)='11. Admón. Riesgos'!N25,'11. Admón. Riesgos'!C25,"")</f>
      </c>
      <c r="W22" s="146">
        <f>IF(CONCATENATE($C$18,$R$25)='11. Admón. Riesgos'!N30,'11. Admón. Riesgos'!C30,"")</f>
      </c>
      <c r="X22" s="157"/>
    </row>
    <row r="23" spans="3:24" ht="19.5" customHeight="1">
      <c r="C23" s="249"/>
      <c r="D23" s="164"/>
      <c r="E23" s="165">
        <f>IF(CONCATENATE($C$18,$D$25)='11. Admón. Riesgos'!N10,'11. Admón. Riesgos'!C10,"")</f>
      </c>
      <c r="F23" s="165">
        <f>IF(CONCATENATE($C$18,$D$25)='11. Admón. Riesgos'!N16,'11. Admón. Riesgos'!C16,"")</f>
      </c>
      <c r="G23" s="165">
        <f>IF(CONCATENATE($C$18,$D$25)='11. Admón. Riesgos'!N21,'11. Admón. Riesgos'!C21,"")</f>
      </c>
      <c r="H23" s="165">
        <f>IF(CONCATENATE($C$18,$D$25)='11. Admón. Riesgos'!N26,'11. Admón. Riesgos'!C26,"")</f>
      </c>
      <c r="I23" s="165">
        <f>IF(CONCATENATE($C$18,$D$25)='11. Admón. Riesgos'!N31,'11. Admón. Riesgos'!C31,"")</f>
      </c>
      <c r="J23" s="166"/>
      <c r="K23" s="131"/>
      <c r="L23" s="132">
        <f>IF(CONCATENATE($C$18,$K$25)='11. Admón. Riesgos'!N10,'11. Admón. Riesgos'!C10,"")</f>
      </c>
      <c r="M23" s="132">
        <f>IF(CONCATENATE($C$18,$K$25)='11. Admón. Riesgos'!N16,'11. Admón. Riesgos'!C16,"")</f>
      </c>
      <c r="N23" s="132">
        <f>IF(CONCATENATE($C$18,$K$25)='11. Admón. Riesgos'!N21,'11. Admón. Riesgos'!C21,"")</f>
      </c>
      <c r="O23" s="132">
        <f>IF(CONCATENATE($C$18,$K$25)='11. Admón. Riesgos'!N26,'11. Admón. Riesgos'!C26,"")</f>
      </c>
      <c r="P23" s="132">
        <f>IF(CONCATENATE($C$18,$K$25)='11. Admón. Riesgos'!N31,'11. Admón. Riesgos'!C31,"")</f>
      </c>
      <c r="Q23" s="133"/>
      <c r="R23" s="154"/>
      <c r="S23" s="146">
        <f>IF(CONCATENATE($C$18,$R$25)='11. Admón. Riesgos'!N10,'11. Admón. Riesgos'!C10,"")</f>
      </c>
      <c r="T23" s="146">
        <f>IF(CONCATENATE($C$18,$R$25)='11. Admón. Riesgos'!N16,'11. Admón. Riesgos'!C16,"")</f>
      </c>
      <c r="U23" s="146">
        <f>IF(CONCATENATE($C$18,$R$25)='11. Admón. Riesgos'!N21,'11. Admón. Riesgos'!C21,"")</f>
      </c>
      <c r="V23" s="146">
        <f>IF(CONCATENATE($C$18,$R$25)='11. Admón. Riesgos'!N26,'11. Admón. Riesgos'!C26,"")</f>
      </c>
      <c r="W23" s="146">
        <f>IF(CONCATENATE($C$18,$R$25)='11. Admón. Riesgos'!N31,'11. Admón. Riesgos'!C31,"")</f>
      </c>
      <c r="X23" s="157"/>
    </row>
    <row r="24" spans="3:24" ht="9" customHeight="1" thickBot="1">
      <c r="C24" s="249"/>
      <c r="D24" s="167"/>
      <c r="E24" s="168"/>
      <c r="F24" s="168"/>
      <c r="G24" s="168"/>
      <c r="H24" s="168"/>
      <c r="I24" s="168"/>
      <c r="J24" s="169"/>
      <c r="K24" s="134"/>
      <c r="L24" s="135"/>
      <c r="M24" s="135"/>
      <c r="N24" s="135"/>
      <c r="O24" s="135"/>
      <c r="P24" s="135"/>
      <c r="Q24" s="136"/>
      <c r="R24" s="158"/>
      <c r="S24" s="159"/>
      <c r="T24" s="159"/>
      <c r="U24" s="159"/>
      <c r="V24" s="159"/>
      <c r="W24" s="159"/>
      <c r="X24" s="160"/>
    </row>
    <row r="25" spans="4:24" s="112" customFormat="1" ht="15.75" customHeight="1">
      <c r="D25" s="251" t="s">
        <v>65</v>
      </c>
      <c r="E25" s="251"/>
      <c r="F25" s="251"/>
      <c r="G25" s="251"/>
      <c r="H25" s="251"/>
      <c r="I25" s="251"/>
      <c r="J25" s="251"/>
      <c r="K25" s="251" t="s">
        <v>63</v>
      </c>
      <c r="L25" s="251"/>
      <c r="M25" s="251"/>
      <c r="N25" s="251"/>
      <c r="O25" s="251"/>
      <c r="P25" s="251"/>
      <c r="Q25" s="251"/>
      <c r="R25" s="251" t="s">
        <v>64</v>
      </c>
      <c r="S25" s="251"/>
      <c r="T25" s="251"/>
      <c r="U25" s="251"/>
      <c r="V25" s="251"/>
      <c r="W25" s="251"/>
      <c r="X25" s="251"/>
    </row>
    <row r="26" ht="4.5" customHeight="1"/>
    <row r="27" spans="4:24" ht="19.5" customHeight="1">
      <c r="D27" s="245" t="s">
        <v>37</v>
      </c>
      <c r="E27" s="245"/>
      <c r="F27" s="245"/>
      <c r="G27" s="245"/>
      <c r="H27" s="245"/>
      <c r="I27" s="245"/>
      <c r="J27" s="245"/>
      <c r="K27" s="245"/>
      <c r="L27" s="245"/>
      <c r="M27" s="245"/>
      <c r="N27" s="245"/>
      <c r="O27" s="245"/>
      <c r="P27" s="245"/>
      <c r="Q27" s="245"/>
      <c r="R27" s="245"/>
      <c r="S27" s="245"/>
      <c r="T27" s="245"/>
      <c r="U27" s="245"/>
      <c r="V27" s="245"/>
      <c r="W27" s="245"/>
      <c r="X27" s="245"/>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B2:AA27"/>
  <sheetViews>
    <sheetView zoomScalePageLayoutView="0" workbookViewId="0" topLeftCell="A7">
      <selection activeCell="D27" sqref="D27:X27"/>
    </sheetView>
  </sheetViews>
  <sheetFormatPr defaultColWidth="4.7109375" defaultRowHeight="19.5" customHeight="1"/>
  <cols>
    <col min="1" max="2" width="4.7109375" style="110" customWidth="1"/>
    <col min="3" max="3" width="20.7109375" style="111" customWidth="1"/>
    <col min="4" max="4" width="2.8515625" style="110" customWidth="1"/>
    <col min="5" max="5" width="4.7109375" style="110" customWidth="1"/>
    <col min="6" max="6" width="6.28125" style="110" bestFit="1" customWidth="1"/>
    <col min="7" max="9" width="4.7109375" style="110" customWidth="1"/>
    <col min="10" max="10" width="3.28125" style="110" customWidth="1"/>
    <col min="11" max="11" width="3.00390625" style="110" customWidth="1"/>
    <col min="12" max="13" width="4.7109375" style="110" customWidth="1"/>
    <col min="14" max="14" width="6.28125" style="110" bestFit="1" customWidth="1"/>
    <col min="15" max="16" width="4.7109375" style="110" customWidth="1"/>
    <col min="17" max="17" width="2.57421875" style="110" customWidth="1"/>
    <col min="18" max="18" width="2.28125" style="110" customWidth="1"/>
    <col min="19" max="23" width="4.7109375" style="110" customWidth="1"/>
    <col min="24" max="24" width="2.7109375" style="110" customWidth="1"/>
    <col min="25" max="16384" width="4.7109375" style="110" customWidth="1"/>
  </cols>
  <sheetData>
    <row r="1" ht="3" customHeight="1" thickBot="1"/>
    <row r="2" spans="3:27" ht="19.5" customHeight="1" thickBot="1">
      <c r="C2" s="246" t="s">
        <v>117</v>
      </c>
      <c r="D2" s="247"/>
      <c r="E2" s="247"/>
      <c r="F2" s="247"/>
      <c r="G2" s="247"/>
      <c r="H2" s="247"/>
      <c r="I2" s="247"/>
      <c r="J2" s="247"/>
      <c r="K2" s="247"/>
      <c r="L2" s="247"/>
      <c r="M2" s="247"/>
      <c r="N2" s="247"/>
      <c r="O2" s="247"/>
      <c r="P2" s="247"/>
      <c r="Q2" s="247"/>
      <c r="R2" s="247"/>
      <c r="S2" s="247"/>
      <c r="T2" s="247"/>
      <c r="U2" s="247"/>
      <c r="V2" s="247"/>
      <c r="W2" s="247"/>
      <c r="X2" s="247"/>
      <c r="Y2" s="247"/>
      <c r="Z2" s="247"/>
      <c r="AA2" s="248"/>
    </row>
    <row r="3" ht="12.75" customHeight="1" thickBot="1"/>
    <row r="4" spans="3:24" ht="11.25" customHeight="1">
      <c r="C4" s="249" t="s">
        <v>119</v>
      </c>
      <c r="D4" s="142"/>
      <c r="E4" s="143"/>
      <c r="F4" s="143"/>
      <c r="G4" s="143"/>
      <c r="H4" s="143"/>
      <c r="I4" s="143"/>
      <c r="J4" s="144"/>
      <c r="K4" s="113"/>
      <c r="L4" s="114"/>
      <c r="M4" s="114"/>
      <c r="N4" s="114"/>
      <c r="O4" s="114"/>
      <c r="P4" s="114"/>
      <c r="Q4" s="115"/>
      <c r="R4" s="113"/>
      <c r="S4" s="114"/>
      <c r="T4" s="114"/>
      <c r="U4" s="114"/>
      <c r="V4" s="114"/>
      <c r="W4" s="114"/>
      <c r="X4" s="116"/>
    </row>
    <row r="5" spans="3:24" ht="19.5" customHeight="1">
      <c r="C5" s="249"/>
      <c r="D5" s="145"/>
      <c r="E5" s="146">
        <f>IF(CONCATENATE($C$4,$D$25)='11.3 Resumen'!G4,'11.3 Resumen'!B4,"")</f>
      </c>
      <c r="F5" s="146">
        <f>IF(CONCATENATE($C$4,$D$25)='11.3 Resumen'!G9,'11.3 Resumen'!B9,"")</f>
      </c>
      <c r="G5" s="146">
        <f>IF(CONCATENATE($C$4,$D$25)='11.3 Resumen'!G14,'11.3 Resumen'!B14,"")</f>
      </c>
      <c r="H5" s="146">
        <f>IF(CONCATENATE($C$4,$D$25)='11.3 Resumen'!G19,'11.3 Resumen'!B19,"")</f>
      </c>
      <c r="I5" s="146">
        <f>IF(CONCATENATE($C$4,$D$25)='11.3 Resumen'!G24,'11.3 Resumen'!B24,"")</f>
      </c>
      <c r="J5" s="147"/>
      <c r="K5" s="117"/>
      <c r="L5" s="118">
        <f>IF(CONCATENATE($C$4,$K$25)='11.3 Resumen'!G4,'11.3 Resumen'!B4,"")</f>
      </c>
      <c r="M5" s="118">
        <f>IF(CONCATENATE($C$4,$K$25)='11.3 Resumen'!G9,'11.3 Resumen'!B9,"")</f>
      </c>
      <c r="N5" s="118">
        <f>IF(CONCATENATE($C$4,$K$25)='11.3 Resumen'!G14,'11.3 Resumen'!B14,"")</f>
      </c>
      <c r="O5" s="118">
        <f>IF(CONCATENATE($C$4,$K$25)='11.3 Resumen'!G19,'11.3 Resumen'!B19,"")</f>
      </c>
      <c r="P5" s="118">
        <f>IF(CONCATENATE($C$4,$K$25)='11.3 Resumen'!G24,'11.3 Resumen'!B24,"")</f>
      </c>
      <c r="Q5" s="119"/>
      <c r="R5" s="117"/>
      <c r="S5" s="118">
        <f>IF(CONCATENATE($C$4,$R$25)='11.3 Resumen'!G4,'11.3 Resumen'!B4,"")</f>
      </c>
      <c r="T5" s="118">
        <f>IF(CONCATENATE($C$4,$R$25)='11.3 Resumen'!G9,'11.3 Resumen'!B9,"")</f>
      </c>
      <c r="U5" s="118">
        <f>IF(CONCATENATE($C$4,$R$25)='11.3 Resumen'!G14,'11.3 Resumen'!B14,"")</f>
      </c>
      <c r="V5" s="118">
        <f>IF(CONCATENATE($C$11,$R$25)='11.3 Resumen'!G19,'11.3 Resumen'!B19,"")</f>
      </c>
      <c r="W5" s="118">
        <f>IF(CONCATENATE($C$11,$R$25)='11.3 Resumen'!G24,'11.3 Resumen'!B24,"")</f>
      </c>
      <c r="X5" s="120"/>
    </row>
    <row r="6" spans="2:24" ht="19.5" customHeight="1">
      <c r="B6" s="250" t="s">
        <v>36</v>
      </c>
      <c r="C6" s="249"/>
      <c r="D6" s="145"/>
      <c r="E6" s="146">
        <f>IF(CONCATENATE($C$4,$D$25)='11.3 Resumen'!G5,'11.3 Resumen'!B5,"")</f>
      </c>
      <c r="F6" s="146">
        <f>IF(CONCATENATE($C$4,$D$25)='11.3 Resumen'!G10,'11.3 Resumen'!B10,"")</f>
      </c>
      <c r="G6" s="146">
        <f>IF(CONCATENATE($C$4,$D$25)='11.3 Resumen'!G15,'11.3 Resumen'!B15,"")</f>
      </c>
      <c r="H6" s="146">
        <f>IF(CONCATENATE($C$4,$D$25)='11.3 Resumen'!G20,'11.3 Resumen'!B20,"")</f>
      </c>
      <c r="I6" s="146">
        <f>IF(CONCATENATE($C$4,$D$25)='11.3 Resumen'!G25,'11.3 Resumen'!B25,"")</f>
      </c>
      <c r="J6" s="147">
        <f>IF('11.3 Resumen'!S5="ZGNA DE RIESGG IMPGRTANTE",'11.3 Resumen'!H5,"")</f>
      </c>
      <c r="K6" s="117"/>
      <c r="L6" s="118">
        <f>IF(CONCATENATE($C$4,$K$25)='11.3 Resumen'!G5,'11.3 Resumen'!B5,"")</f>
        <v>2</v>
      </c>
      <c r="M6" s="118">
        <f>IF(CONCATENATE($C$4,$K$25)='11.3 Resumen'!G10,'11.3 Resumen'!B10,"")</f>
      </c>
      <c r="N6" s="118">
        <f>IF(CONCATENATE($C$4,$K$25)='11.3 Resumen'!G15,'11.3 Resumen'!B15,"")</f>
      </c>
      <c r="O6" s="118">
        <f>IF(CONCATENATE($C$4,$K$25)='11.3 Resumen'!G20,'11.3 Resumen'!B20,"")</f>
      </c>
      <c r="P6" s="118">
        <f>IF(CONCATENATE($C$4,$K$25)='11.3 Resumen'!G25,'11.3 Resumen'!B25,"")</f>
      </c>
      <c r="Q6" s="119"/>
      <c r="R6" s="117"/>
      <c r="S6" s="118">
        <f>IF(CONCATENATE($C$4,$R$25)='11.3 Resumen'!G5,'11.3 Resumen'!B5,"")</f>
      </c>
      <c r="T6" s="118">
        <f>IF(CONCATENATE($C$4,$R$25)='11.3 Resumen'!G10,'11.3 Resumen'!B10,"")</f>
      </c>
      <c r="U6" s="118">
        <f>IF(CONCATENATE($C$4,$R$25)='11.3 Resumen'!G15,'11.3 Resumen'!B15,"")</f>
      </c>
      <c r="V6" s="118">
        <f>IF(CONCATENATE($C$11,$R$25)='11.3 Resumen'!G20,'11.3 Resumen'!B20,"")</f>
      </c>
      <c r="W6" s="118">
        <f>IF(CONCATENATE($C$11,$R$25)='11.3 Resumen'!G25,'11.3 Resumen'!B25,"")</f>
      </c>
      <c r="X6" s="120"/>
    </row>
    <row r="7" spans="2:24" ht="19.5" customHeight="1">
      <c r="B7" s="250"/>
      <c r="C7" s="249"/>
      <c r="D7" s="145"/>
      <c r="E7" s="146">
        <f>IF(CONCATENATE($C$4,$D$25)='11.3 Resumen'!G6,'11.3 Resumen'!B6,"")</f>
      </c>
      <c r="F7" s="146">
        <f>IF(CONCATENATE($C$4,$D$25)='11.3 Resumen'!G11,'11.3 Resumen'!B11,"")</f>
      </c>
      <c r="G7" s="146">
        <f>IF(CONCATENATE($C$4,$D$25)='11.3 Resumen'!G16,'11.3 Resumen'!B16,"")</f>
      </c>
      <c r="H7" s="146">
        <f>IF(CONCATENATE($C$4,$D$25)='11.3 Resumen'!G21,'11.3 Resumen'!B21,"")</f>
      </c>
      <c r="I7" s="146">
        <f>IF(CONCATENATE($C$4,$D$25)='11.3 Resumen'!G26,'11.3 Resumen'!B26,"")</f>
      </c>
      <c r="J7" s="147">
        <f>IF('11.3 Resumen'!S6="ZGNA DE RIESGG IMPGRTANTE",'11.3 Resumen'!H6,"")</f>
      </c>
      <c r="K7" s="117"/>
      <c r="L7" s="118">
        <f>IF(CONCATENATE($C$4,$K$25)='11.3 Resumen'!G6,'11.3 Resumen'!B6,"")</f>
      </c>
      <c r="M7" s="118">
        <f>IF(CONCATENATE($C$4,$K$25)='11.3 Resumen'!G11,'11.3 Resumen'!B11,"")</f>
      </c>
      <c r="N7" s="118">
        <f>IF(CONCATENATE($C$4,$K$25)='11.3 Resumen'!G16,'11.3 Resumen'!B16,"")</f>
      </c>
      <c r="O7" s="118">
        <f>IF(CONCATENATE($C$4,$K$25)='11.3 Resumen'!G21,'11.3 Resumen'!B21,"")</f>
      </c>
      <c r="P7" s="118">
        <f>IF(CONCATENATE($C$4,$K$25)='11.3 Resumen'!G26,'11.3 Resumen'!B26,"")</f>
      </c>
      <c r="Q7" s="119"/>
      <c r="R7" s="117"/>
      <c r="S7" s="118">
        <f>IF(CONCATENATE($C$4,$R$25)='11.3 Resumen'!G6,'11.3 Resumen'!B6,"")</f>
      </c>
      <c r="T7" s="118">
        <f>IF(CONCATENATE($C$4,$R$25)='11.3 Resumen'!G11,'11.3 Resumen'!B11,"")</f>
      </c>
      <c r="U7" s="118">
        <f>IF(CONCATENATE($C$4,$R$25)='11.3 Resumen'!G16,'11.3 Resumen'!B16,"")</f>
      </c>
      <c r="V7" s="118">
        <f>IF(CONCATENATE($C$11,$R$25)='11.3 Resumen'!G21,'11.3 Resumen'!B21,"")</f>
      </c>
      <c r="W7" s="118">
        <f>IF(CONCATENATE($C$11,$R$25)='11.3 Resumen'!G26,'11.3 Resumen'!B26,"")</f>
      </c>
      <c r="X7" s="120"/>
    </row>
    <row r="8" spans="2:24" ht="19.5" customHeight="1">
      <c r="B8" s="250"/>
      <c r="C8" s="249"/>
      <c r="D8" s="145"/>
      <c r="E8" s="146">
        <f>IF(CONCATENATE($C$4,$D$25)='11.3 Resumen'!G7,'11.3 Resumen'!B7,"")</f>
      </c>
      <c r="F8" s="146">
        <f>IF(CONCATENATE($C$4,$D$25)='11.3 Resumen'!G12,'11.3 Resumen'!B12,"")</f>
      </c>
      <c r="G8" s="146">
        <f>IF(CONCATENATE($C$4,$D$25)='11.3 Resumen'!G17,'11.3 Resumen'!B17,"")</f>
      </c>
      <c r="H8" s="146">
        <f>IF(CONCATENATE($C$4,$D$25)='11.3 Resumen'!G22,'11.3 Resumen'!B22,"")</f>
      </c>
      <c r="I8" s="146">
        <f>IF(CONCATENATE($C$4,$D$25)='11.3 Resumen'!G27,'11.3 Resumen'!B27,"")</f>
      </c>
      <c r="J8" s="147"/>
      <c r="K8" s="117"/>
      <c r="L8" s="118">
        <f>IF(CONCATENATE($C$4,$K$25)='11.3 Resumen'!G7,'11.3 Resumen'!B7,"")</f>
      </c>
      <c r="M8" s="118">
        <f>IF(CONCATENATE($C$4,$K$25)='11.3 Resumen'!G12,'11.3 Resumen'!B12,"")</f>
      </c>
      <c r="N8" s="118">
        <f>IF(CONCATENATE($C$4,$K$25)='11.3 Resumen'!G17,'11.3 Resumen'!B17,"")</f>
      </c>
      <c r="O8" s="118">
        <f>IF(CONCATENATE($C$4,$K$25)='11.3 Resumen'!G22,'11.3 Resumen'!B22,"")</f>
      </c>
      <c r="P8" s="118">
        <f>IF(CONCATENATE($C$4,$K$25)='11.3 Resumen'!G27,'11.3 Resumen'!B27,"")</f>
      </c>
      <c r="Q8" s="119"/>
      <c r="R8" s="117"/>
      <c r="S8" s="118">
        <f>IF(CONCATENATE($C$4,$R$25)='11.3 Resumen'!G7,'11.3 Resumen'!B7,"")</f>
      </c>
      <c r="T8" s="118">
        <f>IF(CONCATENATE($C$4,$R$25)='11.3 Resumen'!G12,'11.3 Resumen'!B12,"")</f>
      </c>
      <c r="U8" s="118">
        <f>IF(CONCATENATE($C$4,$R$25)='11.3 Resumen'!G17,'11.3 Resumen'!B17,"")</f>
      </c>
      <c r="V8" s="118">
        <f>IF(CONCATENATE($C$11,$R$25)='11.3 Resumen'!G22,'11.3 Resumen'!B22,"")</f>
      </c>
      <c r="W8" s="118">
        <f>IF(CONCATENATE($C$11,$R$25)='11.3 Resumen'!G27,'11.3 Resumen'!B27,"")</f>
      </c>
      <c r="X8" s="120"/>
    </row>
    <row r="9" spans="2:24" ht="19.5" customHeight="1">
      <c r="B9" s="250"/>
      <c r="C9" s="249"/>
      <c r="D9" s="145"/>
      <c r="E9" s="146">
        <f>IF(CONCATENATE($C$4,$D$25)='11.3 Resumen'!G8,'11.3 Resumen'!B8,"")</f>
      </c>
      <c r="F9" s="146">
        <f>IF(CONCATENATE($C$4,$D$25)='11.3 Resumen'!G13,'11.3 Resumen'!B13,"")</f>
      </c>
      <c r="G9" s="146">
        <f>IF(CONCATENATE($C$4,$D$25)='11.3 Resumen'!G18,'11.3 Resumen'!B18,"")</f>
      </c>
      <c r="H9" s="146">
        <f>IF(CONCATENATE($C$4,$D$25)='11.3 Resumen'!G23,'11.3 Resumen'!B23,"")</f>
      </c>
      <c r="I9" s="146">
        <f>IF(CONCATENATE($C$4,$D$25)='11.3 Resumen'!G28,'11.3 Resumen'!B28,"")</f>
      </c>
      <c r="J9" s="147">
        <f>IF('11.3 Resumen'!S7="ZGNA DE RIESGG IMPGRTANTE",'11.3 Resumen'!H7,"")</f>
      </c>
      <c r="K9" s="117"/>
      <c r="L9" s="118">
        <f>IF(CONCATENATE($C$4,$K$25)='11.3 Resumen'!G8,'11.3 Resumen'!B8,"")</f>
      </c>
      <c r="M9" s="118">
        <f>IF(CONCATENATE($C$4,$K$25)='11.3 Resumen'!G13,'11.3 Resumen'!B13,"")</f>
      </c>
      <c r="N9" s="118">
        <f>IF(CONCATENATE($C$4,$K$25)='11.3 Resumen'!G18,'11.3 Resumen'!B18,"")</f>
      </c>
      <c r="O9" s="118">
        <f>IF(CONCATENATE($C$4,$K$25)='11.3 Resumen'!G23,'11.3 Resumen'!B23,"")</f>
      </c>
      <c r="P9" s="118">
        <f>IF(CONCATENATE($C$4,$K$25)='11.3 Resumen'!G28,'11.3 Resumen'!B28,"")</f>
      </c>
      <c r="Q9" s="119"/>
      <c r="R9" s="117"/>
      <c r="S9" s="118">
        <f>IF(CONCATENATE($C$4,$R$25)='11.3 Resumen'!G8,'11.3 Resumen'!B8,"")</f>
      </c>
      <c r="T9" s="118">
        <f>IF(CONCATENATE($C$4,$R$25)='11.3 Resumen'!G13,'11.3 Resumen'!B13,"")</f>
      </c>
      <c r="U9" s="118">
        <f>IF(CONCATENATE($C$4,$R$25)='11.3 Resumen'!G18,'11.3 Resumen'!B18,"")</f>
      </c>
      <c r="V9" s="118">
        <f>IF(CONCATENATE($C$11,$R$25)='11.3 Resumen'!G23,'11.3 Resumen'!B23,"")</f>
      </c>
      <c r="W9" s="118">
        <f>IF(CONCATENATE($C$11,$R$25)='11.3 Resumen'!G28,'11.3 Resumen'!B28,"")</f>
      </c>
      <c r="X9" s="120"/>
    </row>
    <row r="10" spans="2:24" ht="11.25" customHeight="1">
      <c r="B10" s="250"/>
      <c r="C10" s="249"/>
      <c r="D10" s="148"/>
      <c r="E10" s="149"/>
      <c r="F10" s="149">
        <f>IF('11.3 Resumen'!Q8="ZGNA DE RIESGG IMPGRTANTE",'11.3 Resumen'!F8,"")</f>
      </c>
      <c r="G10" s="149"/>
      <c r="H10" s="149"/>
      <c r="I10" s="149">
        <f>IF('11.3 Resumen'!R8="ZGNA DE RIESGG IMPGRTANTE",'11.3 Resumen'!G8,"")</f>
      </c>
      <c r="J10" s="150">
        <f>IF('11.3 Resumen'!S8="ZGNA DE RIESGG IMPGRTANTE",'11.3 Resumen'!H8,"")</f>
      </c>
      <c r="K10" s="121"/>
      <c r="L10" s="122"/>
      <c r="M10" s="122"/>
      <c r="N10" s="122"/>
      <c r="O10" s="122"/>
      <c r="P10" s="122"/>
      <c r="Q10" s="123"/>
      <c r="R10" s="121"/>
      <c r="S10" s="122"/>
      <c r="T10" s="122"/>
      <c r="U10" s="122"/>
      <c r="V10" s="122"/>
      <c r="W10" s="122"/>
      <c r="X10" s="124"/>
    </row>
    <row r="11" spans="2:24" ht="10.5" customHeight="1">
      <c r="B11" s="250"/>
      <c r="C11" s="249" t="s">
        <v>115</v>
      </c>
      <c r="D11" s="137"/>
      <c r="E11" s="129"/>
      <c r="F11" s="129"/>
      <c r="G11" s="129"/>
      <c r="H11" s="129"/>
      <c r="I11" s="129"/>
      <c r="J11" s="130"/>
      <c r="K11" s="151"/>
      <c r="L11" s="152"/>
      <c r="M11" s="152"/>
      <c r="N11" s="152"/>
      <c r="O11" s="152"/>
      <c r="P11" s="152"/>
      <c r="Q11" s="153"/>
      <c r="R11" s="125"/>
      <c r="S11" s="126"/>
      <c r="T11" s="126"/>
      <c r="U11" s="126"/>
      <c r="V11" s="126"/>
      <c r="W11" s="126"/>
      <c r="X11" s="127"/>
    </row>
    <row r="12" spans="2:24" ht="19.5" customHeight="1">
      <c r="B12" s="250"/>
      <c r="C12" s="249"/>
      <c r="D12" s="138"/>
      <c r="E12" s="132">
        <f>IF(CONCATENATE($C$11,$D$25)='11.3 Resumen'!G4,'11.3 Resumen'!B4,"")</f>
      </c>
      <c r="F12" s="132">
        <f>IF(CONCATENATE($C$11,$D$25)='11.3 Resumen'!G9,'11.3 Resumen'!B9,"")</f>
      </c>
      <c r="G12" s="132">
        <f>IF(CONCATENATE($C$11,$D$25)='11.3 Resumen'!G14,'11.3 Resumen'!B14,"")</f>
      </c>
      <c r="H12" s="132">
        <f>IF(CONCATENATE($C$11,$D$25)='11.3 Resumen'!G19,'11.3 Resumen'!B19,"")</f>
      </c>
      <c r="I12" s="132">
        <f>IF(CONCATENATE($C$11,$D$25)='11.3 Resumen'!G24,'11.3 Resumen'!B24,"")</f>
      </c>
      <c r="J12" s="133"/>
      <c r="K12" s="154"/>
      <c r="L12" s="146">
        <f>IF(CONCATENATE($C$11,$K$25)='11.3 Resumen'!G4,'11.3 Resumen'!B4,"")</f>
        <v>1</v>
      </c>
      <c r="M12" s="146">
        <f>IF(CONCATENATE($C$11,$K$25)='11.3 Resumen'!G9,'11.3 Resumen'!B9,"")</f>
      </c>
      <c r="N12" s="146">
        <f>IF(CONCATENATE($C$11,$K$25)='11.3 Resumen'!G14,'11.3 Resumen'!B14,"")</f>
      </c>
      <c r="O12" s="146">
        <f>IF(CONCATENATE($C$11,$K$25)='11.3 Resumen'!G19,'11.3 Resumen'!B19,"")</f>
      </c>
      <c r="P12" s="146">
        <f>IF(CONCATENATE($C$11,$K$25)='11.3 Resumen'!G24,'11.3 Resumen'!B24,"")</f>
      </c>
      <c r="Q12" s="147"/>
      <c r="R12" s="117"/>
      <c r="S12" s="118">
        <f>IF(CONCATENATE($C$11,$R$25)='11.3 Resumen'!G4,'11.3 Resumen'!B4,"")</f>
      </c>
      <c r="T12" s="118">
        <f>IF(CONCATENATE($C$11,$R$25)='11.3 Resumen'!G9,'11.3 Resumen'!B9,"")</f>
      </c>
      <c r="U12" s="118">
        <f>IF(CONCATENATE($C$11,$R$25)='11.3 Resumen'!G14,'11.3 Resumen'!B14,"")</f>
      </c>
      <c r="V12" s="118">
        <f>IF(CONCATENATE($C$11,$R$25)='11.3 Resumen'!G19,'11.3 Resumen'!B19,"")</f>
      </c>
      <c r="W12" s="118">
        <f>IF(CONCATENATE($C$11,$R$25)='11.3 Resumen'!G24,'11.3 Resumen'!B24,"")</f>
      </c>
      <c r="X12" s="120"/>
    </row>
    <row r="13" spans="2:24" ht="19.5" customHeight="1">
      <c r="B13" s="250"/>
      <c r="C13" s="249"/>
      <c r="D13" s="138"/>
      <c r="E13" s="132">
        <f>IF(CONCATENATE($C$11,$D$25)='11.3 Resumen'!G5,'11.3 Resumen'!B5,"")</f>
      </c>
      <c r="F13" s="132">
        <f>IF(CONCATENATE($C$11,$D$25)='11.3 Resumen'!G10,'11.3 Resumen'!B10,"")</f>
      </c>
      <c r="G13" s="132">
        <f>IF(CONCATENATE($C$11,$D$25)='11.3 Resumen'!G15,'11.3 Resumen'!B15,"")</f>
      </c>
      <c r="H13" s="132">
        <f>IF(CONCATENATE($C$11,$D$25)='11.3 Resumen'!G20,'11.3 Resumen'!B20,"")</f>
      </c>
      <c r="I13" s="132">
        <f>IF(CONCATENATE($C$11,$D$25)='11.3 Resumen'!G25,'11.3 Resumen'!B25,"")</f>
      </c>
      <c r="J13" s="133"/>
      <c r="K13" s="154"/>
      <c r="L13" s="146">
        <f>IF(CONCATENATE($C$11,$K$25)='11.3 Resumen'!G5,'11.3 Resumen'!B5,"")</f>
      </c>
      <c r="M13" s="146">
        <f>IF(CONCATENATE($C$11,$K$25)='11.3 Resumen'!G10,'11.3 Resumen'!B10,"")</f>
      </c>
      <c r="N13" s="146">
        <f>IF(CONCATENATE($C$11,$K$25)='11.3 Resumen'!G15,'11.3 Resumen'!B15,"")</f>
      </c>
      <c r="O13" s="146">
        <f>IF(CONCATENATE($C$11,$K$25)='11.3 Resumen'!G20,'11.3 Resumen'!B20,"")</f>
      </c>
      <c r="P13" s="146">
        <f>IF(CONCATENATE($C$11,$K$25)='11.3 Resumen'!G25,'11.3 Resumen'!B25,"")</f>
      </c>
      <c r="Q13" s="147"/>
      <c r="R13" s="117"/>
      <c r="S13" s="118">
        <f>IF(CONCATENATE($C$11,$R$25)='11.3 Resumen'!G5,'11.3 Resumen'!B5,"")</f>
      </c>
      <c r="T13" s="118">
        <f>IF(CONCATENATE($C$11,$R$25)='11.3 Resumen'!G10,'11.3 Resumen'!B10,"")</f>
      </c>
      <c r="U13" s="118">
        <f>IF(CONCATENATE($C$11,$R$25)='11.3 Resumen'!G15,'11.3 Resumen'!B15,"")</f>
      </c>
      <c r="V13" s="118">
        <f>IF(CONCATENATE($C$11,$R$25)='11.3 Resumen'!G20,'11.3 Resumen'!B20,"")</f>
      </c>
      <c r="W13" s="118">
        <f>IF(CONCATENATE($C$11,$R$25)='11.3 Resumen'!G25,'11.3 Resumen'!B25,"")</f>
      </c>
      <c r="X13" s="120"/>
    </row>
    <row r="14" spans="2:24" ht="19.5" customHeight="1">
      <c r="B14" s="250"/>
      <c r="C14" s="249"/>
      <c r="D14" s="138"/>
      <c r="E14" s="132">
        <f>IF(CONCATENATE($C$11,$D$25)='11.3 Resumen'!G6,'11.3 Resumen'!B6,"")</f>
      </c>
      <c r="F14" s="132">
        <f>IF(CONCATENATE($C$11,$D$25)='11.3 Resumen'!G11,'11.3 Resumen'!B11,"")</f>
      </c>
      <c r="G14" s="132">
        <f>IF(CONCATENATE($C$11,$D$25)='11.3 Resumen'!G16,'11.3 Resumen'!B16,"")</f>
      </c>
      <c r="H14" s="132">
        <f>IF(CONCATENATE($C$11,$D$25)='11.3 Resumen'!G21,'11.3 Resumen'!B21,"")</f>
      </c>
      <c r="I14" s="132">
        <f>IF(CONCATENATE($C$11,$D$25)='11.3 Resumen'!G26,'11.3 Resumen'!B26,"")</f>
      </c>
      <c r="J14" s="133"/>
      <c r="K14" s="154"/>
      <c r="L14" s="146">
        <f>IF(CONCATENATE($C$11,$K$25)='11.3 Resumen'!G6,'11.3 Resumen'!B6,"")</f>
      </c>
      <c r="M14" s="146">
        <f>IF(CONCATENATE($C$11,$K$25)='11.3 Resumen'!G11,'11.3 Resumen'!B11,"")</f>
      </c>
      <c r="N14" s="146">
        <f>IF(CONCATENATE($C$11,$K$25)='11.3 Resumen'!G16,'11.3 Resumen'!B16,"")</f>
      </c>
      <c r="O14" s="146">
        <f>IF(CONCATENATE($C$11,$K$25)='11.3 Resumen'!G21,'11.3 Resumen'!B21,"")</f>
      </c>
      <c r="P14" s="146">
        <f>IF(CONCATENATE($C$11,$K$25)='11.3 Resumen'!G26,'11.3 Resumen'!B26,"")</f>
      </c>
      <c r="Q14" s="147"/>
      <c r="R14" s="117"/>
      <c r="S14" s="118">
        <f>IF(CONCATENATE($C$11,$R$25)='11.3 Resumen'!G6,'11.3 Resumen'!B6,"")</f>
      </c>
      <c r="T14" s="118">
        <f>IF(CONCATENATE($C$11,$R$25)='11.3 Resumen'!G11,'11.3 Resumen'!B11,"")</f>
      </c>
      <c r="U14" s="118">
        <f>IF(CONCATENATE($C$11,$R$25)='11.3 Resumen'!G16,'11.3 Resumen'!B16,"")</f>
      </c>
      <c r="V14" s="118">
        <f>IF(CONCATENATE($C$11,$R$25)='11.3 Resumen'!G21,'11.3 Resumen'!B21,"")</f>
      </c>
      <c r="W14" s="118">
        <f>IF(CONCATENATE($C$11,$R$25)='11.3 Resumen'!G26,'11.3 Resumen'!B26,"")</f>
      </c>
      <c r="X14" s="120"/>
    </row>
    <row r="15" spans="2:24" ht="19.5" customHeight="1">
      <c r="B15" s="250"/>
      <c r="C15" s="249"/>
      <c r="D15" s="138"/>
      <c r="E15" s="132">
        <f>IF(CONCATENATE($C$11,$D$25)='11.3 Resumen'!G7,'11.3 Resumen'!B7,"")</f>
      </c>
      <c r="F15" s="132">
        <f>IF(CONCATENATE($C$11,$D$25)='11.3 Resumen'!G12,'11.3 Resumen'!B12,"")</f>
      </c>
      <c r="G15" s="132">
        <f>IF(CONCATENATE($C$11,$D$25)='11.3 Resumen'!G17,'11.3 Resumen'!B17,"")</f>
      </c>
      <c r="H15" s="132">
        <f>IF(CONCATENATE($C$11,$D$25)='11.3 Resumen'!G22,'11.3 Resumen'!B22,"")</f>
      </c>
      <c r="I15" s="132">
        <f>IF(CONCATENATE($C$11,$D$25)='11.3 Resumen'!G27,'11.3 Resumen'!B27,"")</f>
      </c>
      <c r="J15" s="133"/>
      <c r="K15" s="154"/>
      <c r="L15" s="146">
        <f>IF(CONCATENATE($C$11,$K$25)='11.3 Resumen'!G7,'11.3 Resumen'!B7,"")</f>
      </c>
      <c r="M15" s="146">
        <f>IF(CONCATENATE($C$11,$K$25)='11.3 Resumen'!G12,'11.3 Resumen'!B12,"")</f>
      </c>
      <c r="N15" s="146">
        <f>IF(CONCATENATE($C$11,$K$25)='11.3 Resumen'!G17,'11.3 Resumen'!B17,"")</f>
      </c>
      <c r="O15" s="146">
        <f>IF(CONCATENATE($C$11,$K$25)='11.3 Resumen'!G22,'11.3 Resumen'!B22,"")</f>
      </c>
      <c r="P15" s="146">
        <f>IF(CONCATENATE($C$11,$K$25)='11.3 Resumen'!G27,'11.3 Resumen'!B27,"")</f>
      </c>
      <c r="Q15" s="147"/>
      <c r="R15" s="117"/>
      <c r="S15" s="118">
        <f>IF(CONCATENATE($C$11,$R$25)='11.3 Resumen'!G7,'11.3 Resumen'!B7,"")</f>
      </c>
      <c r="T15" s="118">
        <f>IF(CONCATENATE($C$11,$R$25)='11.3 Resumen'!G12,'11.3 Resumen'!B12,"")</f>
      </c>
      <c r="U15" s="118">
        <f>IF(CONCATENATE($C$11,$R$25)='11.3 Resumen'!G17,'11.3 Resumen'!B17,"")</f>
      </c>
      <c r="V15" s="118">
        <f>IF(CONCATENATE($C$11,$R$25)='11.3 Resumen'!G22,'11.3 Resumen'!B22,"")</f>
      </c>
      <c r="W15" s="118">
        <f>IF(CONCATENATE($C$11,$R$25)='11.3 Resumen'!G27,'11.3 Resumen'!B27,"")</f>
      </c>
      <c r="X15" s="120"/>
    </row>
    <row r="16" spans="2:24" ht="19.5" customHeight="1">
      <c r="B16" s="250"/>
      <c r="C16" s="249"/>
      <c r="D16" s="138"/>
      <c r="E16" s="132">
        <f>IF(CONCATENATE($C$11,$D$25)='11.3 Resumen'!G8,'11.3 Resumen'!B8,"")</f>
      </c>
      <c r="F16" s="132">
        <f>IF(CONCATENATE($C$11,$D$25)='11.3 Resumen'!G13,'11.3 Resumen'!B13,"")</f>
      </c>
      <c r="G16" s="132">
        <f>IF(CONCATENATE($C$11,$D$25)='11.3 Resumen'!G18,'11.3 Resumen'!B18,"")</f>
      </c>
      <c r="H16" s="132">
        <f>IF(CONCATENATE($C$11,$D$25)='11.3 Resumen'!G23,'11.3 Resumen'!B23,"")</f>
      </c>
      <c r="I16" s="132">
        <f>IF(CONCATENATE($C$11,$D$25)='11.3 Resumen'!G28,'11.3 Resumen'!B28,"")</f>
      </c>
      <c r="J16" s="133"/>
      <c r="K16" s="154"/>
      <c r="L16" s="146">
        <f>IF(CONCATENATE($C$11,$K$25)='11.3 Resumen'!G8,'11.3 Resumen'!B8,"")</f>
      </c>
      <c r="M16" s="146">
        <f>IF(CONCATENATE($C$11,$K$25)='11.3 Resumen'!G13,'11.3 Resumen'!B13,"")</f>
      </c>
      <c r="N16" s="146">
        <f>IF(CONCATENATE($C$11,$K$25)='11.3 Resumen'!G18,'11.3 Resumen'!B18,"")</f>
      </c>
      <c r="O16" s="146">
        <f>IF(CONCATENATE($C$11,$K$25)='11.3 Resumen'!G23,'11.3 Resumen'!B23,"")</f>
      </c>
      <c r="P16" s="146">
        <f>IF(CONCATENATE($C$11,$K$25)='11.3 Resumen'!G28,'11.3 Resumen'!B28,"")</f>
      </c>
      <c r="Q16" s="147"/>
      <c r="R16" s="117"/>
      <c r="S16" s="118">
        <f>IF(CONCATENATE($C$11,$R$25)='11.3 Resumen'!G8,'11.3 Resumen'!B8,"")</f>
      </c>
      <c r="T16" s="118">
        <f>IF(CONCATENATE($C$11,$R$25)='11.3 Resumen'!G13,'11.3 Resumen'!B13,"")</f>
      </c>
      <c r="U16" s="118">
        <f>IF(CONCATENATE($C$11,$R$25)='11.3 Resumen'!G18,'11.3 Resumen'!B18,"")</f>
      </c>
      <c r="V16" s="118">
        <f>IF(CONCATENATE($C$11,$R$25)='11.3 Resumen'!G23,'11.3 Resumen'!B23,"")</f>
      </c>
      <c r="W16" s="118">
        <f>IF(CONCATENATE($C$11,$R$25)='11.3 Resumen'!G28,'11.3 Resumen'!B28,"")</f>
      </c>
      <c r="X16" s="120"/>
    </row>
    <row r="17" spans="2:24" ht="9" customHeight="1">
      <c r="B17" s="250"/>
      <c r="C17" s="249"/>
      <c r="D17" s="139"/>
      <c r="E17" s="140"/>
      <c r="F17" s="140"/>
      <c r="G17" s="140"/>
      <c r="H17" s="140"/>
      <c r="I17" s="140"/>
      <c r="J17" s="141"/>
      <c r="K17" s="155"/>
      <c r="L17" s="149"/>
      <c r="M17" s="149"/>
      <c r="N17" s="149"/>
      <c r="O17" s="149"/>
      <c r="P17" s="149"/>
      <c r="Q17" s="150"/>
      <c r="R17" s="121"/>
      <c r="S17" s="122"/>
      <c r="T17" s="122"/>
      <c r="U17" s="122"/>
      <c r="V17" s="122"/>
      <c r="W17" s="122"/>
      <c r="X17" s="124"/>
    </row>
    <row r="18" spans="2:24" ht="11.25" customHeight="1">
      <c r="B18" s="250"/>
      <c r="C18" s="249" t="s">
        <v>116</v>
      </c>
      <c r="D18" s="161"/>
      <c r="E18" s="162"/>
      <c r="F18" s="162"/>
      <c r="G18" s="162"/>
      <c r="H18" s="162"/>
      <c r="I18" s="162"/>
      <c r="J18" s="163"/>
      <c r="K18" s="128"/>
      <c r="L18" s="129"/>
      <c r="M18" s="129"/>
      <c r="N18" s="129"/>
      <c r="O18" s="129"/>
      <c r="P18" s="129"/>
      <c r="Q18" s="130"/>
      <c r="R18" s="151"/>
      <c r="S18" s="152"/>
      <c r="T18" s="152"/>
      <c r="U18" s="152"/>
      <c r="V18" s="152"/>
      <c r="W18" s="152"/>
      <c r="X18" s="156"/>
    </row>
    <row r="19" spans="2:24" ht="19.5" customHeight="1">
      <c r="B19" s="250"/>
      <c r="C19" s="249"/>
      <c r="D19" s="164"/>
      <c r="E19" s="165">
        <f>IF(CONCATENATE($C$18,$D$25)='11.3 Resumen'!G4,'11.3 Resumen'!B4,"")</f>
      </c>
      <c r="F19" s="165">
        <f>IF(CONCATENATE($C$18,$D$25)='11.3 Resumen'!G9,'11.3 Resumen'!B9,"")</f>
      </c>
      <c r="G19" s="165">
        <f>IF(CONCATENATE($C$18,$D$25)='11.3 Resumen'!G14,'11.3 Resumen'!B14,"")</f>
      </c>
      <c r="H19" s="165">
        <f>IF(CONCATENATE($C$18,$D$25)='11.3 Resumen'!G19,'11.3 Resumen'!B19,"")</f>
      </c>
      <c r="I19" s="165">
        <f>IF(CONCATENATE($C$18,$D$25)='11.3 Resumen'!G24,'11.3 Resumen'!B24,"")</f>
      </c>
      <c r="J19" s="166"/>
      <c r="K19" s="131"/>
      <c r="L19" s="132">
        <f>IF(CONCATENATE($C$18,$K$25)='11.3 Resumen'!G4,'11.3 Resumen'!B4,"")</f>
      </c>
      <c r="M19" s="132">
        <f>IF(CONCATENATE($C$18,$K$25)='11.3 Resumen'!G9,'11.3 Resumen'!B9,"")</f>
      </c>
      <c r="N19" s="132">
        <f>IF(CONCATENATE($C$18,$K$25)='11.3 Resumen'!G14,'11.3 Resumen'!B14,"")</f>
      </c>
      <c r="O19" s="132">
        <f>IF(CONCATENATE($C$18,$K$25)='11.3 Resumen'!G19,'11.3 Resumen'!B19,"")</f>
      </c>
      <c r="P19" s="132">
        <f>IF(CONCATENATE($C$18,$K$25)='11.3 Resumen'!G24,'11.3 Resumen'!B24,"")</f>
      </c>
      <c r="Q19" s="133"/>
      <c r="R19" s="154"/>
      <c r="S19" s="146">
        <f>IF(CONCATENATE($C$18,$R$25)='11.3 Resumen'!G4,'11.3 Resumen'!B4,"")</f>
      </c>
      <c r="T19" s="146">
        <f>IF(CONCATENATE($C$18,$R$25)='11.3 Resumen'!G9,'11.3 Resumen'!B9,"")</f>
      </c>
      <c r="U19" s="146">
        <f>IF(CONCATENATE($C$18,$R$25)='11.3 Resumen'!G14,'11.3 Resumen'!B14,"")</f>
      </c>
      <c r="V19" s="146">
        <f>IF(CONCATENATE($C$18,$R$25)='11.3 Resumen'!G19,'11.3 Resumen'!B19,"")</f>
      </c>
      <c r="W19" s="146">
        <f>IF(CONCATENATE($C$18,$R$25)='11.3 Resumen'!G24,'11.3 Resumen'!B24,"")</f>
      </c>
      <c r="X19" s="157"/>
    </row>
    <row r="20" spans="2:24" ht="19.5" customHeight="1">
      <c r="B20" s="250"/>
      <c r="C20" s="249"/>
      <c r="D20" s="164"/>
      <c r="E20" s="165">
        <f>IF(CONCATENATE($C$18,$D$25)='11.3 Resumen'!G5,'11.3 Resumen'!B5,"")</f>
      </c>
      <c r="F20" s="165">
        <f>IF(CONCATENATE($C$18,$D$25)='11.3 Resumen'!G10,'11.3 Resumen'!B10,"")</f>
      </c>
      <c r="G20" s="165">
        <f>IF(CONCATENATE($C$18,$D$25)='11.3 Resumen'!G15,'11.3 Resumen'!B15,"")</f>
      </c>
      <c r="H20" s="165">
        <f>IF(CONCATENATE($C$18,$D$25)='11.3 Resumen'!G20,'11.3 Resumen'!B20,"")</f>
      </c>
      <c r="I20" s="165">
        <f>IF(CONCATENATE($C$18,$D$25)='11.3 Resumen'!G25,'11.3 Resumen'!B25,"")</f>
      </c>
      <c r="J20" s="166"/>
      <c r="K20" s="131"/>
      <c r="L20" s="132">
        <f>IF(CONCATENATE($C$18,$K$25)='11.3 Resumen'!G5,'11.3 Resumen'!B5,"")</f>
      </c>
      <c r="M20" s="132">
        <f>IF(CONCATENATE($C$18,$K$25)='11.3 Resumen'!G10,'11.3 Resumen'!B10,"")</f>
      </c>
      <c r="N20" s="132">
        <f>IF(CONCATENATE($C$18,$K$25)='11.3 Resumen'!G15,'11.3 Resumen'!B15,"")</f>
      </c>
      <c r="O20" s="132">
        <f>IF(CONCATENATE($C$18,$K$25)='11.3 Resumen'!G20,'11.3 Resumen'!B20,"")</f>
      </c>
      <c r="P20" s="132">
        <f>IF(CONCATENATE($C$18,$K$25)='11.3 Resumen'!G25,'11.3 Resumen'!B25,"")</f>
      </c>
      <c r="Q20" s="133"/>
      <c r="R20" s="154"/>
      <c r="S20" s="146">
        <f>IF(CONCATENATE($C$18,$R$25)='11.3 Resumen'!G5,'11.3 Resumen'!B5,"")</f>
      </c>
      <c r="T20" s="146">
        <f>IF(CONCATENATE($C$18,$R$25)='11.3 Resumen'!G10,'11.3 Resumen'!B10,"")</f>
      </c>
      <c r="U20" s="146">
        <f>IF(CONCATENATE($C$18,$R$25)='11.3 Resumen'!G15,'11.3 Resumen'!B15,"")</f>
      </c>
      <c r="V20" s="146">
        <f>IF(CONCATENATE($C$18,$R$25)='11.3 Resumen'!G20,'11.3 Resumen'!B20,"")</f>
      </c>
      <c r="W20" s="146">
        <f>IF(CONCATENATE($C$18,$R$25)='11.3 Resumen'!G25,'11.3 Resumen'!B25,"")</f>
      </c>
      <c r="X20" s="157"/>
    </row>
    <row r="21" spans="2:24" ht="19.5" customHeight="1">
      <c r="B21" s="250"/>
      <c r="C21" s="249"/>
      <c r="D21" s="164"/>
      <c r="E21" s="165">
        <f>IF(CONCATENATE($C$18,$D$25)='11.3 Resumen'!G6,'11.3 Resumen'!B6,"")</f>
      </c>
      <c r="F21" s="165">
        <f>IF(CONCATENATE($C$18,$D$25)='11.3 Resumen'!G11,'11.3 Resumen'!B11,"")</f>
      </c>
      <c r="G21" s="165">
        <f>IF(CONCATENATE($C$18,$D$25)='11.3 Resumen'!G16,'11.3 Resumen'!B16,"")</f>
      </c>
      <c r="H21" s="165">
        <f>IF(CONCATENATE($C$18,$D$25)='11.3 Resumen'!G21,'11.3 Resumen'!B21,"")</f>
      </c>
      <c r="I21" s="165">
        <f>IF(CONCATENATE($C$18,$D$25)='11.3 Resumen'!G26,'11.3 Resumen'!B26,"")</f>
      </c>
      <c r="J21" s="166"/>
      <c r="K21" s="131"/>
      <c r="L21" s="132">
        <f>IF(CONCATENATE($C$18,$K$25)='11.3 Resumen'!G6,'11.3 Resumen'!B6,"")</f>
      </c>
      <c r="M21" s="132">
        <f>IF(CONCATENATE($C$18,$K$25)='11.3 Resumen'!G11,'11.3 Resumen'!B11,"")</f>
      </c>
      <c r="N21" s="132">
        <f>IF(CONCATENATE($C$18,$K$25)='11.3 Resumen'!G16,'11.3 Resumen'!B16,"")</f>
      </c>
      <c r="O21" s="132">
        <f>IF(CONCATENATE($C$18,$K$25)='11.3 Resumen'!G21,'11.3 Resumen'!B21,"")</f>
      </c>
      <c r="P21" s="132">
        <f>IF(CONCATENATE($C$18,$K$25)='11.3 Resumen'!G26,'11.3 Resumen'!B26,"")</f>
      </c>
      <c r="Q21" s="133"/>
      <c r="R21" s="154"/>
      <c r="S21" s="146">
        <f>IF(CONCATENATE($C$18,$R$25)='11.3 Resumen'!G6,'11.3 Resumen'!B6,"")</f>
      </c>
      <c r="T21" s="146">
        <f>IF(CONCATENATE($C$18,$R$25)='11.3 Resumen'!G11,'11.3 Resumen'!B11,"")</f>
      </c>
      <c r="U21" s="146">
        <f>IF(CONCATENATE($C$18,$R$25)='11.3 Resumen'!G16,'11.3 Resumen'!B16,"")</f>
      </c>
      <c r="V21" s="146">
        <f>IF(CONCATENATE($C$18,$R$25)='11.3 Resumen'!G21,'11.3 Resumen'!B21,"")</f>
      </c>
      <c r="W21" s="146">
        <f>IF(CONCATENATE($C$18,$R$25)='11.3 Resumen'!G26,'11.3 Resumen'!B26,"")</f>
      </c>
      <c r="X21" s="157"/>
    </row>
    <row r="22" spans="2:24" ht="19.5" customHeight="1">
      <c r="B22" s="250"/>
      <c r="C22" s="249"/>
      <c r="D22" s="164"/>
      <c r="E22" s="165">
        <f>IF(CONCATENATE($C$18,$D$25)='11.3 Resumen'!G7,'11.3 Resumen'!B7,"")</f>
      </c>
      <c r="F22" s="165">
        <f>IF(CONCATENATE($C$18,$D$25)='11.3 Resumen'!G12,'11.3 Resumen'!B12,"")</f>
      </c>
      <c r="G22" s="165">
        <f>IF(CONCATENATE($C$18,$D$25)='11.3 Resumen'!G17,'11.3 Resumen'!B17,"")</f>
      </c>
      <c r="H22" s="165">
        <f>IF(CONCATENATE($C$18,$D$25)='11.3 Resumen'!G22,'11.3 Resumen'!B22,"")</f>
      </c>
      <c r="I22" s="165">
        <f>IF(CONCATENATE($C$18,$D$25)='11.3 Resumen'!G27,'11.3 Resumen'!B27,"")</f>
      </c>
      <c r="J22" s="166"/>
      <c r="K22" s="131"/>
      <c r="L22" s="132">
        <f>IF(CONCATENATE($C$18,$K$25)='11.3 Resumen'!G7,'11.3 Resumen'!B7,"")</f>
      </c>
      <c r="M22" s="132">
        <f>IF(CONCATENATE($C$18,$K$25)='11.3 Resumen'!G12,'11.3 Resumen'!B12,"")</f>
      </c>
      <c r="N22" s="132">
        <f>IF(CONCATENATE($C$18,$K$25)='11.3 Resumen'!G17,'11.3 Resumen'!B17,"")</f>
      </c>
      <c r="O22" s="132">
        <f>IF(CONCATENATE($C$18,$K$25)='11.3 Resumen'!G22,'11.3 Resumen'!B22,"")</f>
      </c>
      <c r="P22" s="132">
        <f>IF(CONCATENATE($C$18,$K$25)='11.3 Resumen'!G27,'11.3 Resumen'!B27,"")</f>
      </c>
      <c r="Q22" s="133"/>
      <c r="R22" s="154"/>
      <c r="S22" s="146">
        <f>IF(CONCATENATE($C$18,$R$25)='11.3 Resumen'!G7,'11.3 Resumen'!B7,"")</f>
      </c>
      <c r="T22" s="146">
        <f>IF(CONCATENATE($C$18,$R$25)='11.3 Resumen'!G12,'11.3 Resumen'!B12,"")</f>
      </c>
      <c r="U22" s="146">
        <f>IF(CONCATENATE($C$18,$R$25)='11.3 Resumen'!G17,'11.3 Resumen'!B17,"")</f>
      </c>
      <c r="V22" s="146">
        <f>IF(CONCATENATE($C$18,$R$25)='11.3 Resumen'!G22,'11.3 Resumen'!B22,"")</f>
      </c>
      <c r="W22" s="146">
        <f>IF(CONCATENATE($C$18,$R$25)='11.3 Resumen'!G27,'11.3 Resumen'!B27,"")</f>
      </c>
      <c r="X22" s="157"/>
    </row>
    <row r="23" spans="3:24" ht="19.5" customHeight="1">
      <c r="C23" s="249"/>
      <c r="D23" s="164"/>
      <c r="E23" s="165">
        <f>IF(CONCATENATE($C$18,$D$25)='11.3 Resumen'!G8,'11.3 Resumen'!B8,"")</f>
      </c>
      <c r="F23" s="165">
        <f>IF(CONCATENATE($C$18,$D$25)='11.3 Resumen'!G13,'11.3 Resumen'!B13,"")</f>
      </c>
      <c r="G23" s="165">
        <f>IF(CONCATENATE($C$18,$D$25)='11.3 Resumen'!G18,'11.3 Resumen'!B18,"")</f>
      </c>
      <c r="H23" s="165">
        <f>IF(CONCATENATE($C$18,$D$25)='11.3 Resumen'!G23,'11.3 Resumen'!B23,"")</f>
      </c>
      <c r="I23" s="165">
        <f>IF(CONCATENATE($C$18,$D$25)='11.3 Resumen'!G28,'11.3 Resumen'!B28,"")</f>
      </c>
      <c r="J23" s="166"/>
      <c r="K23" s="131"/>
      <c r="L23" s="132">
        <f>IF(CONCATENATE($C$18,$K$25)='11.3 Resumen'!G8,'11.3 Resumen'!B8,"")</f>
      </c>
      <c r="M23" s="132">
        <f>IF(CONCATENATE($C$18,$K$25)='11.3 Resumen'!G13,'11.3 Resumen'!B13,"")</f>
      </c>
      <c r="N23" s="132">
        <f>IF(CONCATENATE($C$18,$K$25)='11.3 Resumen'!G18,'11.3 Resumen'!B18,"")</f>
      </c>
      <c r="O23" s="132">
        <f>IF(CONCATENATE($C$18,$K$25)='11.3 Resumen'!G23,'11.3 Resumen'!B23,"")</f>
      </c>
      <c r="P23" s="132">
        <f>IF(CONCATENATE($C$18,$K$25)='11.3 Resumen'!G28,'11.3 Resumen'!B28,"")</f>
      </c>
      <c r="Q23" s="133"/>
      <c r="R23" s="154"/>
      <c r="S23" s="146">
        <f>IF(CONCATENATE($C$18,$R$25)='11.3 Resumen'!G8,'11.3 Resumen'!B8,"")</f>
      </c>
      <c r="T23" s="146">
        <f>IF(CONCATENATE($C$18,$R$25)='11.3 Resumen'!G13,'11.3 Resumen'!B13,"")</f>
      </c>
      <c r="U23" s="146">
        <f>IF(CONCATENATE($C$18,$R$25)='11.3 Resumen'!G18,'11.3 Resumen'!B18,"")</f>
      </c>
      <c r="V23" s="146">
        <f>IF(CONCATENATE($C$18,$R$25)='11.3 Resumen'!G23,'11.3 Resumen'!B23,"")</f>
      </c>
      <c r="W23" s="146">
        <f>IF(CONCATENATE($C$18,$R$25)='11.3 Resumen'!G28,'11.3 Resumen'!B28,"")</f>
      </c>
      <c r="X23" s="157"/>
    </row>
    <row r="24" spans="3:24" ht="9" customHeight="1" thickBot="1">
      <c r="C24" s="249"/>
      <c r="D24" s="167"/>
      <c r="E24" s="168"/>
      <c r="F24" s="168"/>
      <c r="G24" s="168"/>
      <c r="H24" s="168"/>
      <c r="I24" s="168"/>
      <c r="J24" s="169"/>
      <c r="K24" s="134"/>
      <c r="L24" s="135"/>
      <c r="M24" s="135"/>
      <c r="N24" s="135"/>
      <c r="O24" s="135"/>
      <c r="P24" s="135"/>
      <c r="Q24" s="136"/>
      <c r="R24" s="158"/>
      <c r="S24" s="159"/>
      <c r="T24" s="159"/>
      <c r="U24" s="159"/>
      <c r="V24" s="159"/>
      <c r="W24" s="159"/>
      <c r="X24" s="160"/>
    </row>
    <row r="25" spans="4:24" s="112" customFormat="1" ht="15.75" customHeight="1">
      <c r="D25" s="251" t="s">
        <v>65</v>
      </c>
      <c r="E25" s="251"/>
      <c r="F25" s="251"/>
      <c r="G25" s="251"/>
      <c r="H25" s="251"/>
      <c r="I25" s="251"/>
      <c r="J25" s="251"/>
      <c r="K25" s="251" t="s">
        <v>63</v>
      </c>
      <c r="L25" s="251"/>
      <c r="M25" s="251"/>
      <c r="N25" s="251"/>
      <c r="O25" s="251"/>
      <c r="P25" s="251"/>
      <c r="Q25" s="251"/>
      <c r="R25" s="251" t="s">
        <v>64</v>
      </c>
      <c r="S25" s="251"/>
      <c r="T25" s="251"/>
      <c r="U25" s="251"/>
      <c r="V25" s="251"/>
      <c r="W25" s="251"/>
      <c r="X25" s="251"/>
    </row>
    <row r="26" ht="4.5" customHeight="1"/>
    <row r="27" spans="4:24" ht="19.5" customHeight="1">
      <c r="D27" s="245" t="s">
        <v>37</v>
      </c>
      <c r="E27" s="245"/>
      <c r="F27" s="245"/>
      <c r="G27" s="245"/>
      <c r="H27" s="245"/>
      <c r="I27" s="245"/>
      <c r="J27" s="245"/>
      <c r="K27" s="245"/>
      <c r="L27" s="245"/>
      <c r="M27" s="245"/>
      <c r="N27" s="245"/>
      <c r="O27" s="245"/>
      <c r="P27" s="245"/>
      <c r="Q27" s="245"/>
      <c r="R27" s="245"/>
      <c r="S27" s="245"/>
      <c r="T27" s="245"/>
      <c r="U27" s="245"/>
      <c r="V27" s="245"/>
      <c r="W27" s="245"/>
      <c r="X27" s="245"/>
    </row>
  </sheetData>
  <sheetProtection password="EE4E" sheet="1"/>
  <mergeCells count="9">
    <mergeCell ref="D27:X27"/>
    <mergeCell ref="C2:AA2"/>
    <mergeCell ref="C4:C10"/>
    <mergeCell ref="B6:B22"/>
    <mergeCell ref="C11:C17"/>
    <mergeCell ref="C18:C24"/>
    <mergeCell ref="D25:J25"/>
    <mergeCell ref="K25:Q25"/>
    <mergeCell ref="R25:X25"/>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dimension ref="A1:L131"/>
  <sheetViews>
    <sheetView zoomScale="130" zoomScaleNormal="130" zoomScalePageLayoutView="0" workbookViewId="0" topLeftCell="A1">
      <selection activeCell="C14" sqref="C14"/>
    </sheetView>
  </sheetViews>
  <sheetFormatPr defaultColWidth="11.421875" defaultRowHeight="13.5"/>
  <cols>
    <col min="1" max="1" width="26.140625" style="71" customWidth="1"/>
    <col min="2" max="2" width="34.421875" style="70" customWidth="1"/>
    <col min="3" max="3" width="16.8515625" style="71" customWidth="1"/>
    <col min="4" max="4" width="17.28125" style="71" customWidth="1"/>
    <col min="5" max="5" width="23.00390625" style="71" customWidth="1"/>
    <col min="6" max="6" width="26.8515625" style="72" customWidth="1"/>
    <col min="7" max="7" width="21.421875" style="72" customWidth="1"/>
    <col min="8" max="8" width="19.8515625" style="72" customWidth="1"/>
    <col min="9" max="9" width="17.421875" style="71" customWidth="1"/>
    <col min="10" max="10" width="17.7109375" style="71" customWidth="1"/>
    <col min="11" max="11" width="15.7109375" style="71" customWidth="1"/>
    <col min="12" max="12" width="14.8515625" style="71" customWidth="1"/>
    <col min="13" max="16384" width="11.421875" style="71" customWidth="1"/>
  </cols>
  <sheetData>
    <row r="1" spans="1:12" s="63" customFormat="1" ht="14.25" customHeight="1">
      <c r="A1" s="252" t="s">
        <v>34</v>
      </c>
      <c r="B1" s="253"/>
      <c r="C1" s="253"/>
      <c r="D1" s="253"/>
      <c r="E1" s="253"/>
      <c r="F1" s="253"/>
      <c r="G1" s="253"/>
      <c r="H1" s="253"/>
      <c r="I1" s="253"/>
      <c r="J1" s="253"/>
      <c r="K1" s="253"/>
      <c r="L1" s="254"/>
    </row>
    <row r="2" spans="1:12" s="64" customFormat="1" ht="11.25">
      <c r="A2" s="255"/>
      <c r="B2" s="256"/>
      <c r="C2" s="256"/>
      <c r="D2" s="256"/>
      <c r="E2" s="256"/>
      <c r="F2" s="256"/>
      <c r="G2" s="256"/>
      <c r="H2" s="256"/>
      <c r="I2" s="256"/>
      <c r="J2" s="256"/>
      <c r="K2" s="256"/>
      <c r="L2" s="257"/>
    </row>
    <row r="3" spans="1:12" s="64" customFormat="1" ht="12" thickBot="1">
      <c r="A3" s="258"/>
      <c r="B3" s="259"/>
      <c r="C3" s="259"/>
      <c r="D3" s="259"/>
      <c r="E3" s="259"/>
      <c r="F3" s="259"/>
      <c r="G3" s="259"/>
      <c r="H3" s="259"/>
      <c r="I3" s="259"/>
      <c r="J3" s="259"/>
      <c r="K3" s="259"/>
      <c r="L3" s="260"/>
    </row>
    <row r="4" spans="1:12" s="64" customFormat="1" ht="11.25">
      <c r="A4" s="261"/>
      <c r="B4" s="262"/>
      <c r="C4" s="262"/>
      <c r="D4" s="262"/>
      <c r="E4" s="262"/>
      <c r="F4" s="262"/>
      <c r="G4" s="262"/>
      <c r="H4" s="262"/>
      <c r="I4" s="262"/>
      <c r="J4" s="262"/>
      <c r="K4" s="262"/>
      <c r="L4" s="263"/>
    </row>
    <row r="5" spans="1:12" s="69" customFormat="1" ht="12" thickBot="1">
      <c r="A5" s="65" t="s">
        <v>35</v>
      </c>
      <c r="B5" s="66" t="s">
        <v>28</v>
      </c>
      <c r="C5" s="67" t="s">
        <v>36</v>
      </c>
      <c r="D5" s="67" t="s">
        <v>37</v>
      </c>
      <c r="E5" s="67" t="s">
        <v>38</v>
      </c>
      <c r="F5" s="67" t="s">
        <v>39</v>
      </c>
      <c r="G5" s="67" t="s">
        <v>40</v>
      </c>
      <c r="H5" s="67" t="s">
        <v>41</v>
      </c>
      <c r="I5" s="67" t="s">
        <v>42</v>
      </c>
      <c r="J5" s="67" t="s">
        <v>43</v>
      </c>
      <c r="K5" s="67" t="s">
        <v>44</v>
      </c>
      <c r="L5" s="68" t="s">
        <v>45</v>
      </c>
    </row>
    <row r="6" spans="1:12" s="70" customFormat="1" ht="15" customHeight="1">
      <c r="A6" s="45"/>
      <c r="B6" s="46"/>
      <c r="C6" s="47"/>
      <c r="D6" s="47"/>
      <c r="E6" s="46"/>
      <c r="F6" s="48"/>
      <c r="G6" s="48"/>
      <c r="H6" s="48"/>
      <c r="I6" s="48"/>
      <c r="J6" s="48"/>
      <c r="K6" s="48"/>
      <c r="L6" s="49"/>
    </row>
    <row r="7" spans="1:12" s="70" customFormat="1" ht="15" customHeight="1">
      <c r="A7" s="50"/>
      <c r="B7" s="16"/>
      <c r="C7" s="13"/>
      <c r="D7" s="13"/>
      <c r="E7" s="16"/>
      <c r="F7" s="12"/>
      <c r="G7" s="12"/>
      <c r="H7" s="12"/>
      <c r="I7" s="12"/>
      <c r="J7" s="12"/>
      <c r="K7" s="12"/>
      <c r="L7" s="51"/>
    </row>
    <row r="8" spans="1:12" s="70" customFormat="1" ht="15" customHeight="1">
      <c r="A8" s="50"/>
      <c r="B8" s="16"/>
      <c r="C8" s="13"/>
      <c r="D8" s="13"/>
      <c r="E8" s="16"/>
      <c r="F8" s="12"/>
      <c r="G8" s="12"/>
      <c r="H8" s="12"/>
      <c r="I8" s="12"/>
      <c r="J8" s="12"/>
      <c r="K8" s="12"/>
      <c r="L8" s="51"/>
    </row>
    <row r="9" spans="1:12" s="70" customFormat="1" ht="15" customHeight="1">
      <c r="A9" s="50"/>
      <c r="B9" s="16"/>
      <c r="C9" s="13"/>
      <c r="D9" s="13"/>
      <c r="E9" s="16"/>
      <c r="F9" s="15"/>
      <c r="G9" s="15"/>
      <c r="H9" s="15"/>
      <c r="I9" s="17"/>
      <c r="J9" s="12"/>
      <c r="K9" s="12"/>
      <c r="L9" s="51"/>
    </row>
    <row r="10" spans="1:12" s="70" customFormat="1" ht="15" customHeight="1">
      <c r="A10" s="50"/>
      <c r="B10" s="16"/>
      <c r="C10" s="13"/>
      <c r="D10" s="13"/>
      <c r="E10" s="16"/>
      <c r="F10" s="15"/>
      <c r="G10" s="15"/>
      <c r="H10" s="15"/>
      <c r="I10" s="17"/>
      <c r="J10" s="12"/>
      <c r="K10" s="12"/>
      <c r="L10" s="51"/>
    </row>
    <row r="11" spans="1:12" s="70" customFormat="1" ht="15" customHeight="1">
      <c r="A11" s="52"/>
      <c r="B11" s="13"/>
      <c r="C11" s="13"/>
      <c r="D11" s="13"/>
      <c r="E11" s="13"/>
      <c r="F11" s="15"/>
      <c r="G11" s="15"/>
      <c r="H11" s="15"/>
      <c r="I11" s="14"/>
      <c r="J11" s="15"/>
      <c r="K11" s="15"/>
      <c r="L11" s="54"/>
    </row>
    <row r="12" spans="1:12" s="70" customFormat="1" ht="15" customHeight="1">
      <c r="A12" s="52"/>
      <c r="B12" s="13"/>
      <c r="C12" s="13"/>
      <c r="D12" s="13"/>
      <c r="E12" s="13"/>
      <c r="F12" s="15"/>
      <c r="G12" s="15"/>
      <c r="H12" s="15"/>
      <c r="I12" s="14"/>
      <c r="J12" s="15"/>
      <c r="K12" s="15"/>
      <c r="L12" s="54"/>
    </row>
    <row r="13" spans="1:12" s="70" customFormat="1" ht="15" customHeight="1">
      <c r="A13" s="52"/>
      <c r="B13" s="13"/>
      <c r="C13" s="13"/>
      <c r="D13" s="13"/>
      <c r="E13" s="13"/>
      <c r="F13" s="15"/>
      <c r="G13" s="15"/>
      <c r="H13" s="15"/>
      <c r="I13" s="14"/>
      <c r="J13" s="15"/>
      <c r="K13" s="15"/>
      <c r="L13" s="54"/>
    </row>
    <row r="14" spans="1:12" s="70" customFormat="1" ht="15" customHeight="1">
      <c r="A14" s="52"/>
      <c r="B14" s="13"/>
      <c r="C14" s="13"/>
      <c r="D14" s="13"/>
      <c r="E14" s="13"/>
      <c r="F14" s="15"/>
      <c r="G14" s="15"/>
      <c r="H14" s="15"/>
      <c r="I14" s="14"/>
      <c r="J14" s="15"/>
      <c r="K14" s="15"/>
      <c r="L14" s="54"/>
    </row>
    <row r="15" spans="1:12" s="70" customFormat="1" ht="15" customHeight="1">
      <c r="A15" s="52"/>
      <c r="B15" s="13"/>
      <c r="C15" s="13"/>
      <c r="D15" s="13"/>
      <c r="E15" s="13"/>
      <c r="F15" s="15"/>
      <c r="G15" s="15"/>
      <c r="H15" s="15"/>
      <c r="I15" s="14"/>
      <c r="J15" s="15"/>
      <c r="K15" s="15"/>
      <c r="L15" s="54"/>
    </row>
    <row r="16" spans="1:12" s="70" customFormat="1" ht="15" customHeight="1">
      <c r="A16" s="52"/>
      <c r="B16" s="13"/>
      <c r="C16" s="13"/>
      <c r="D16" s="13"/>
      <c r="E16" s="13"/>
      <c r="F16" s="15"/>
      <c r="G16" s="15"/>
      <c r="H16" s="15"/>
      <c r="I16" s="14"/>
      <c r="J16" s="15"/>
      <c r="K16" s="15"/>
      <c r="L16" s="54"/>
    </row>
    <row r="17" spans="1:12" s="70" customFormat="1" ht="15" customHeight="1">
      <c r="A17" s="52"/>
      <c r="B17" s="13"/>
      <c r="C17" s="13"/>
      <c r="D17" s="13"/>
      <c r="E17" s="13"/>
      <c r="F17" s="12"/>
      <c r="G17" s="13"/>
      <c r="H17" s="15"/>
      <c r="I17" s="14"/>
      <c r="J17" s="17"/>
      <c r="K17" s="17"/>
      <c r="L17" s="53"/>
    </row>
    <row r="18" spans="1:12" s="70" customFormat="1" ht="15" customHeight="1">
      <c r="A18" s="52"/>
      <c r="B18" s="13"/>
      <c r="C18" s="13"/>
      <c r="D18" s="13"/>
      <c r="E18" s="13"/>
      <c r="F18" s="12"/>
      <c r="G18" s="13"/>
      <c r="H18" s="15"/>
      <c r="I18" s="14"/>
      <c r="J18" s="17"/>
      <c r="K18" s="17"/>
      <c r="L18" s="53"/>
    </row>
    <row r="19" spans="1:12" s="70" customFormat="1" ht="15" customHeight="1">
      <c r="A19" s="52"/>
      <c r="B19" s="13"/>
      <c r="C19" s="13"/>
      <c r="D19" s="13"/>
      <c r="E19" s="13"/>
      <c r="F19" s="12"/>
      <c r="G19" s="13"/>
      <c r="H19" s="15"/>
      <c r="I19" s="14"/>
      <c r="J19" s="17"/>
      <c r="K19" s="17"/>
      <c r="L19" s="53"/>
    </row>
    <row r="20" spans="1:12" s="70" customFormat="1" ht="15" customHeight="1">
      <c r="A20" s="52"/>
      <c r="B20" s="13"/>
      <c r="C20" s="13"/>
      <c r="D20" s="13"/>
      <c r="E20" s="13"/>
      <c r="F20" s="12"/>
      <c r="G20" s="13"/>
      <c r="H20" s="15"/>
      <c r="I20" s="14"/>
      <c r="J20" s="44"/>
      <c r="K20" s="44"/>
      <c r="L20" s="55"/>
    </row>
    <row r="21" spans="1:12" s="70" customFormat="1" ht="15" customHeight="1" thickBot="1">
      <c r="A21" s="56"/>
      <c r="B21" s="57"/>
      <c r="C21" s="57"/>
      <c r="D21" s="57"/>
      <c r="E21" s="57"/>
      <c r="F21" s="58"/>
      <c r="G21" s="57"/>
      <c r="H21" s="59"/>
      <c r="I21" s="60"/>
      <c r="J21" s="61"/>
      <c r="K21" s="61"/>
      <c r="L21" s="62"/>
    </row>
    <row r="22" spans="6:8" s="70" customFormat="1" ht="15" customHeight="1">
      <c r="F22" s="18"/>
      <c r="G22" s="18"/>
      <c r="H22" s="18"/>
    </row>
    <row r="23" spans="6:8" s="70" customFormat="1" ht="15" customHeight="1">
      <c r="F23" s="18"/>
      <c r="G23" s="18"/>
      <c r="H23" s="18"/>
    </row>
    <row r="24" spans="6:8" s="70" customFormat="1" ht="15" customHeight="1">
      <c r="F24" s="18"/>
      <c r="G24" s="18"/>
      <c r="H24" s="18"/>
    </row>
    <row r="25" spans="6:8" s="70" customFormat="1" ht="15" customHeight="1">
      <c r="F25" s="18"/>
      <c r="G25" s="18"/>
      <c r="H25" s="18"/>
    </row>
    <row r="26" spans="6:8" s="70" customFormat="1" ht="15" customHeight="1">
      <c r="F26" s="18"/>
      <c r="G26" s="18"/>
      <c r="H26" s="18"/>
    </row>
    <row r="27" spans="6:8" s="70" customFormat="1" ht="15" customHeight="1">
      <c r="F27" s="18"/>
      <c r="G27" s="18"/>
      <c r="H27" s="18"/>
    </row>
    <row r="28" spans="6:8" s="70" customFormat="1" ht="15" customHeight="1">
      <c r="F28" s="18"/>
      <c r="G28" s="18"/>
      <c r="H28" s="18"/>
    </row>
    <row r="29" spans="6:8" s="70" customFormat="1" ht="15" customHeight="1">
      <c r="F29" s="18"/>
      <c r="G29" s="18"/>
      <c r="H29" s="18"/>
    </row>
    <row r="30" spans="6:8" s="70" customFormat="1" ht="15" customHeight="1">
      <c r="F30" s="18"/>
      <c r="G30" s="18"/>
      <c r="H30" s="18"/>
    </row>
    <row r="31" spans="6:8" s="70" customFormat="1" ht="15" customHeight="1">
      <c r="F31" s="18"/>
      <c r="G31" s="18"/>
      <c r="H31" s="18"/>
    </row>
    <row r="32" spans="6:8" s="70" customFormat="1" ht="15" customHeight="1">
      <c r="F32" s="18"/>
      <c r="G32" s="18"/>
      <c r="H32" s="18"/>
    </row>
    <row r="33" spans="6:8" s="70" customFormat="1" ht="15" customHeight="1">
      <c r="F33" s="18"/>
      <c r="G33" s="18"/>
      <c r="H33" s="18"/>
    </row>
    <row r="34" spans="6:8" s="70" customFormat="1" ht="15" customHeight="1">
      <c r="F34" s="18"/>
      <c r="G34" s="18"/>
      <c r="H34" s="18"/>
    </row>
    <row r="35" spans="6:8" s="70" customFormat="1" ht="15" customHeight="1">
      <c r="F35" s="18"/>
      <c r="G35" s="18"/>
      <c r="H35" s="18"/>
    </row>
    <row r="36" spans="6:8" s="70" customFormat="1" ht="15" customHeight="1">
      <c r="F36" s="18"/>
      <c r="G36" s="18"/>
      <c r="H36" s="18"/>
    </row>
    <row r="37" spans="6:8" s="70" customFormat="1" ht="15" customHeight="1">
      <c r="F37" s="18"/>
      <c r="G37" s="18"/>
      <c r="H37" s="18"/>
    </row>
    <row r="38" spans="6:8" s="70" customFormat="1" ht="15" customHeight="1">
      <c r="F38" s="18"/>
      <c r="G38" s="18"/>
      <c r="H38" s="18"/>
    </row>
    <row r="39" spans="6:8" s="70" customFormat="1" ht="15" customHeight="1">
      <c r="F39" s="18"/>
      <c r="G39" s="18"/>
      <c r="H39" s="18"/>
    </row>
    <row r="40" spans="6:8" s="70" customFormat="1" ht="15" customHeight="1">
      <c r="F40" s="18"/>
      <c r="G40" s="18"/>
      <c r="H40" s="18"/>
    </row>
    <row r="41" spans="6:8" s="70" customFormat="1" ht="15" customHeight="1">
      <c r="F41" s="18"/>
      <c r="G41" s="18"/>
      <c r="H41" s="18"/>
    </row>
    <row r="42" spans="6:8" s="70" customFormat="1" ht="15" customHeight="1">
      <c r="F42" s="18"/>
      <c r="G42" s="18"/>
      <c r="H42" s="18"/>
    </row>
    <row r="43" spans="6:8" s="70" customFormat="1" ht="15" customHeight="1">
      <c r="F43" s="18"/>
      <c r="G43" s="18"/>
      <c r="H43" s="18"/>
    </row>
    <row r="44" spans="6:8" s="70" customFormat="1" ht="15" customHeight="1">
      <c r="F44" s="18"/>
      <c r="G44" s="18"/>
      <c r="H44" s="18"/>
    </row>
    <row r="45" spans="6:8" s="70" customFormat="1" ht="15" customHeight="1">
      <c r="F45" s="18"/>
      <c r="G45" s="18"/>
      <c r="H45" s="18"/>
    </row>
    <row r="46" spans="6:8" s="70" customFormat="1" ht="15" customHeight="1">
      <c r="F46" s="18"/>
      <c r="G46" s="18"/>
      <c r="H46" s="18"/>
    </row>
    <row r="47" spans="6:8" s="70" customFormat="1" ht="15" customHeight="1">
      <c r="F47" s="18"/>
      <c r="G47" s="18"/>
      <c r="H47" s="18"/>
    </row>
    <row r="48" spans="6:8" s="70" customFormat="1" ht="15" customHeight="1">
      <c r="F48" s="18"/>
      <c r="G48" s="18"/>
      <c r="H48" s="18"/>
    </row>
    <row r="49" spans="6:8" s="70" customFormat="1" ht="15" customHeight="1">
      <c r="F49" s="18"/>
      <c r="G49" s="18"/>
      <c r="H49" s="18"/>
    </row>
    <row r="50" spans="6:8" s="70" customFormat="1" ht="15" customHeight="1">
      <c r="F50" s="18"/>
      <c r="G50" s="18"/>
      <c r="H50" s="18"/>
    </row>
    <row r="51" spans="6:8" s="70" customFormat="1" ht="15" customHeight="1">
      <c r="F51" s="18"/>
      <c r="G51" s="18"/>
      <c r="H51" s="18"/>
    </row>
    <row r="52" spans="6:8" s="70" customFormat="1" ht="15" customHeight="1">
      <c r="F52" s="18"/>
      <c r="G52" s="18"/>
      <c r="H52" s="18"/>
    </row>
    <row r="53" spans="6:8" s="70" customFormat="1" ht="15" customHeight="1">
      <c r="F53" s="18"/>
      <c r="G53" s="18"/>
      <c r="H53" s="18"/>
    </row>
    <row r="54" spans="6:8" s="70" customFormat="1" ht="15" customHeight="1">
      <c r="F54" s="18"/>
      <c r="G54" s="18"/>
      <c r="H54" s="18"/>
    </row>
    <row r="55" spans="6:8" s="70" customFormat="1" ht="15" customHeight="1">
      <c r="F55" s="18"/>
      <c r="G55" s="18"/>
      <c r="H55" s="18"/>
    </row>
    <row r="56" spans="6:8" s="70" customFormat="1" ht="15" customHeight="1">
      <c r="F56" s="18"/>
      <c r="G56" s="18"/>
      <c r="H56" s="18"/>
    </row>
    <row r="57" spans="6:8" s="70" customFormat="1" ht="15" customHeight="1">
      <c r="F57" s="18"/>
      <c r="G57" s="18"/>
      <c r="H57" s="18"/>
    </row>
    <row r="58" spans="6:8" s="70" customFormat="1" ht="15" customHeight="1">
      <c r="F58" s="18"/>
      <c r="G58" s="18"/>
      <c r="H58" s="18"/>
    </row>
    <row r="59" spans="6:8" s="70" customFormat="1" ht="15" customHeight="1">
      <c r="F59" s="18"/>
      <c r="G59" s="18"/>
      <c r="H59" s="18"/>
    </row>
    <row r="60" spans="6:8" s="70" customFormat="1" ht="15" customHeight="1">
      <c r="F60" s="18"/>
      <c r="G60" s="18"/>
      <c r="H60" s="18"/>
    </row>
    <row r="61" spans="6:8" s="70" customFormat="1" ht="15" customHeight="1">
      <c r="F61" s="18"/>
      <c r="G61" s="18"/>
      <c r="H61" s="18"/>
    </row>
    <row r="62" spans="6:8" s="70" customFormat="1" ht="15" customHeight="1">
      <c r="F62" s="18"/>
      <c r="G62" s="18"/>
      <c r="H62" s="18"/>
    </row>
    <row r="63" spans="6:8" s="70" customFormat="1" ht="15" customHeight="1">
      <c r="F63" s="18"/>
      <c r="G63" s="18"/>
      <c r="H63" s="18"/>
    </row>
    <row r="64" spans="6:8" s="70" customFormat="1" ht="15" customHeight="1">
      <c r="F64" s="18"/>
      <c r="G64" s="18"/>
      <c r="H64" s="18"/>
    </row>
    <row r="65" spans="6:8" s="70" customFormat="1" ht="15" customHeight="1">
      <c r="F65" s="18"/>
      <c r="G65" s="18"/>
      <c r="H65" s="18"/>
    </row>
    <row r="66" spans="6:8" s="70" customFormat="1" ht="15" customHeight="1">
      <c r="F66" s="18"/>
      <c r="G66" s="18"/>
      <c r="H66" s="18"/>
    </row>
    <row r="67" spans="6:8" s="70" customFormat="1" ht="15" customHeight="1">
      <c r="F67" s="18"/>
      <c r="G67" s="18"/>
      <c r="H67" s="18"/>
    </row>
    <row r="68" spans="6:8" s="70" customFormat="1" ht="15" customHeight="1">
      <c r="F68" s="18"/>
      <c r="G68" s="18"/>
      <c r="H68" s="18"/>
    </row>
    <row r="69" spans="6:8" s="70" customFormat="1" ht="15" customHeight="1">
      <c r="F69" s="18"/>
      <c r="G69" s="18"/>
      <c r="H69" s="18"/>
    </row>
    <row r="70" spans="6:8" s="70" customFormat="1" ht="15" customHeight="1">
      <c r="F70" s="18"/>
      <c r="G70" s="18"/>
      <c r="H70" s="18"/>
    </row>
    <row r="71" spans="6:8" s="70" customFormat="1" ht="15" customHeight="1">
      <c r="F71" s="18"/>
      <c r="G71" s="18"/>
      <c r="H71" s="18"/>
    </row>
    <row r="72" spans="6:8" s="70" customFormat="1" ht="15" customHeight="1">
      <c r="F72" s="18"/>
      <c r="G72" s="18"/>
      <c r="H72" s="18"/>
    </row>
    <row r="73" spans="6:8" s="70" customFormat="1" ht="15" customHeight="1">
      <c r="F73" s="18"/>
      <c r="G73" s="18"/>
      <c r="H73" s="18"/>
    </row>
    <row r="74" spans="6:8" s="70" customFormat="1" ht="15" customHeight="1">
      <c r="F74" s="18"/>
      <c r="G74" s="18"/>
      <c r="H74" s="18"/>
    </row>
    <row r="75" spans="6:8" s="70" customFormat="1" ht="15" customHeight="1">
      <c r="F75" s="18"/>
      <c r="G75" s="18"/>
      <c r="H75" s="18"/>
    </row>
    <row r="76" spans="6:8" s="70" customFormat="1" ht="15" customHeight="1">
      <c r="F76" s="18"/>
      <c r="G76" s="18"/>
      <c r="H76" s="18"/>
    </row>
    <row r="77" spans="6:8" s="70" customFormat="1" ht="15" customHeight="1">
      <c r="F77" s="18"/>
      <c r="G77" s="18"/>
      <c r="H77" s="18"/>
    </row>
    <row r="78" spans="6:8" s="70" customFormat="1" ht="15" customHeight="1">
      <c r="F78" s="18"/>
      <c r="G78" s="18"/>
      <c r="H78" s="18"/>
    </row>
    <row r="79" spans="6:8" s="70" customFormat="1" ht="15" customHeight="1">
      <c r="F79" s="18"/>
      <c r="G79" s="18"/>
      <c r="H79" s="18"/>
    </row>
    <row r="80" spans="6:8" s="70" customFormat="1" ht="15" customHeight="1">
      <c r="F80" s="18"/>
      <c r="G80" s="18"/>
      <c r="H80" s="18"/>
    </row>
    <row r="81" spans="6:8" s="70" customFormat="1" ht="15" customHeight="1">
      <c r="F81" s="18"/>
      <c r="G81" s="18"/>
      <c r="H81" s="18"/>
    </row>
    <row r="82" spans="6:8" s="70" customFormat="1" ht="15" customHeight="1">
      <c r="F82" s="18"/>
      <c r="G82" s="18"/>
      <c r="H82" s="18"/>
    </row>
    <row r="83" spans="6:8" s="70" customFormat="1" ht="15" customHeight="1">
      <c r="F83" s="18"/>
      <c r="G83" s="18"/>
      <c r="H83" s="18"/>
    </row>
    <row r="84" spans="6:8" s="70" customFormat="1" ht="15" customHeight="1">
      <c r="F84" s="18"/>
      <c r="G84" s="18"/>
      <c r="H84" s="18"/>
    </row>
    <row r="85" spans="6:8" s="70" customFormat="1" ht="15" customHeight="1">
      <c r="F85" s="18"/>
      <c r="G85" s="18"/>
      <c r="H85" s="18"/>
    </row>
    <row r="86" spans="6:8" s="70" customFormat="1" ht="15" customHeight="1">
      <c r="F86" s="18"/>
      <c r="G86" s="18"/>
      <c r="H86" s="18"/>
    </row>
    <row r="87" spans="6:8" s="70" customFormat="1" ht="15" customHeight="1">
      <c r="F87" s="18"/>
      <c r="G87" s="18"/>
      <c r="H87" s="18"/>
    </row>
    <row r="88" spans="6:8" s="70" customFormat="1" ht="15" customHeight="1">
      <c r="F88" s="18"/>
      <c r="G88" s="18"/>
      <c r="H88" s="18"/>
    </row>
    <row r="89" spans="6:8" s="70" customFormat="1" ht="15" customHeight="1">
      <c r="F89" s="18"/>
      <c r="G89" s="18"/>
      <c r="H89" s="18"/>
    </row>
    <row r="90" spans="6:8" s="70" customFormat="1" ht="15" customHeight="1">
      <c r="F90" s="18"/>
      <c r="G90" s="18"/>
      <c r="H90" s="18"/>
    </row>
    <row r="91" spans="6:8" s="70" customFormat="1" ht="15" customHeight="1">
      <c r="F91" s="18"/>
      <c r="G91" s="18"/>
      <c r="H91" s="18"/>
    </row>
    <row r="92" spans="6:8" s="70" customFormat="1" ht="15" customHeight="1">
      <c r="F92" s="18"/>
      <c r="G92" s="18"/>
      <c r="H92" s="18"/>
    </row>
    <row r="93" spans="6:8" s="70" customFormat="1" ht="15" customHeight="1">
      <c r="F93" s="18"/>
      <c r="G93" s="18"/>
      <c r="H93" s="18"/>
    </row>
    <row r="94" spans="6:8" s="70" customFormat="1" ht="15" customHeight="1">
      <c r="F94" s="18"/>
      <c r="G94" s="18"/>
      <c r="H94" s="18"/>
    </row>
    <row r="95" spans="6:8" s="70" customFormat="1" ht="15" customHeight="1">
      <c r="F95" s="18"/>
      <c r="G95" s="18"/>
      <c r="H95" s="18"/>
    </row>
    <row r="96" spans="6:8" s="70" customFormat="1" ht="15" customHeight="1">
      <c r="F96" s="18"/>
      <c r="G96" s="18"/>
      <c r="H96" s="18"/>
    </row>
    <row r="97" spans="6:8" s="70" customFormat="1" ht="15" customHeight="1">
      <c r="F97" s="18"/>
      <c r="G97" s="18"/>
      <c r="H97" s="18"/>
    </row>
    <row r="98" spans="6:8" s="70" customFormat="1" ht="15" customHeight="1">
      <c r="F98" s="18"/>
      <c r="G98" s="18"/>
      <c r="H98" s="18"/>
    </row>
    <row r="99" spans="6:8" s="70" customFormat="1" ht="15" customHeight="1">
      <c r="F99" s="18"/>
      <c r="G99" s="18"/>
      <c r="H99" s="18"/>
    </row>
    <row r="100" spans="6:8" s="70" customFormat="1" ht="15" customHeight="1">
      <c r="F100" s="18"/>
      <c r="G100" s="18"/>
      <c r="H100" s="18"/>
    </row>
    <row r="101" spans="6:8" s="70" customFormat="1" ht="15" customHeight="1">
      <c r="F101" s="18"/>
      <c r="G101" s="18"/>
      <c r="H101" s="18"/>
    </row>
    <row r="102" spans="6:8" s="70" customFormat="1" ht="15" customHeight="1">
      <c r="F102" s="18"/>
      <c r="G102" s="18"/>
      <c r="H102" s="18"/>
    </row>
    <row r="103" spans="6:8" s="70" customFormat="1" ht="15" customHeight="1">
      <c r="F103" s="18"/>
      <c r="G103" s="18"/>
      <c r="H103" s="18"/>
    </row>
    <row r="104" spans="6:8" s="70" customFormat="1" ht="15" customHeight="1">
      <c r="F104" s="18"/>
      <c r="G104" s="18"/>
      <c r="H104" s="18"/>
    </row>
    <row r="105" spans="6:8" s="70" customFormat="1" ht="15" customHeight="1">
      <c r="F105" s="18"/>
      <c r="G105" s="18"/>
      <c r="H105" s="18"/>
    </row>
    <row r="106" spans="6:8" s="70" customFormat="1" ht="15" customHeight="1">
      <c r="F106" s="18"/>
      <c r="G106" s="18"/>
      <c r="H106" s="18"/>
    </row>
    <row r="107" spans="6:8" s="70" customFormat="1" ht="15" customHeight="1">
      <c r="F107" s="18"/>
      <c r="G107" s="18"/>
      <c r="H107" s="18"/>
    </row>
    <row r="108" spans="6:8" s="70" customFormat="1" ht="15" customHeight="1">
      <c r="F108" s="18"/>
      <c r="G108" s="18"/>
      <c r="H108" s="18"/>
    </row>
    <row r="109" spans="6:8" s="70" customFormat="1" ht="15" customHeight="1">
      <c r="F109" s="18"/>
      <c r="G109" s="18"/>
      <c r="H109" s="18"/>
    </row>
    <row r="110" spans="6:8" s="70" customFormat="1" ht="15" customHeight="1">
      <c r="F110" s="18"/>
      <c r="G110" s="18"/>
      <c r="H110" s="18"/>
    </row>
    <row r="111" spans="6:8" s="70" customFormat="1" ht="15" customHeight="1">
      <c r="F111" s="18"/>
      <c r="G111" s="18"/>
      <c r="H111" s="18"/>
    </row>
    <row r="112" spans="6:8" s="70" customFormat="1" ht="15" customHeight="1">
      <c r="F112" s="18"/>
      <c r="G112" s="18"/>
      <c r="H112" s="18"/>
    </row>
    <row r="113" spans="6:8" s="70" customFormat="1" ht="15" customHeight="1">
      <c r="F113" s="18"/>
      <c r="G113" s="18"/>
      <c r="H113" s="18"/>
    </row>
    <row r="114" spans="6:8" s="70" customFormat="1" ht="15" customHeight="1">
      <c r="F114" s="18"/>
      <c r="G114" s="18"/>
      <c r="H114" s="18"/>
    </row>
    <row r="115" spans="6:8" s="70" customFormat="1" ht="15" customHeight="1">
      <c r="F115" s="18"/>
      <c r="G115" s="18"/>
      <c r="H115" s="18"/>
    </row>
    <row r="116" spans="6:8" s="70" customFormat="1" ht="15" customHeight="1">
      <c r="F116" s="18"/>
      <c r="G116" s="18"/>
      <c r="H116" s="18"/>
    </row>
    <row r="117" spans="6:8" s="70" customFormat="1" ht="15" customHeight="1">
      <c r="F117" s="18"/>
      <c r="G117" s="18"/>
      <c r="H117" s="18"/>
    </row>
    <row r="118" spans="6:8" s="70" customFormat="1" ht="15" customHeight="1">
      <c r="F118" s="18"/>
      <c r="G118" s="18"/>
      <c r="H118" s="18"/>
    </row>
    <row r="119" spans="6:8" s="70" customFormat="1" ht="15" customHeight="1">
      <c r="F119" s="18"/>
      <c r="G119" s="18"/>
      <c r="H119" s="18"/>
    </row>
    <row r="120" spans="6:8" s="70" customFormat="1" ht="15" customHeight="1">
      <c r="F120" s="18"/>
      <c r="G120" s="18"/>
      <c r="H120" s="18"/>
    </row>
    <row r="121" spans="6:8" s="70" customFormat="1" ht="15" customHeight="1">
      <c r="F121" s="18"/>
      <c r="G121" s="18"/>
      <c r="H121" s="18"/>
    </row>
    <row r="122" spans="6:8" s="70" customFormat="1" ht="15" customHeight="1">
      <c r="F122" s="18"/>
      <c r="G122" s="18"/>
      <c r="H122" s="18"/>
    </row>
    <row r="123" spans="6:8" s="70" customFormat="1" ht="15" customHeight="1">
      <c r="F123" s="18"/>
      <c r="G123" s="18"/>
      <c r="H123" s="18"/>
    </row>
    <row r="124" spans="6:8" s="70" customFormat="1" ht="15" customHeight="1">
      <c r="F124" s="18"/>
      <c r="G124" s="18"/>
      <c r="H124" s="18"/>
    </row>
    <row r="125" spans="6:8" s="70" customFormat="1" ht="15" customHeight="1">
      <c r="F125" s="18"/>
      <c r="G125" s="18"/>
      <c r="H125" s="18"/>
    </row>
    <row r="126" spans="6:8" s="70" customFormat="1" ht="15" customHeight="1">
      <c r="F126" s="18"/>
      <c r="G126" s="18"/>
      <c r="H126" s="18"/>
    </row>
    <row r="127" spans="6:8" s="70" customFormat="1" ht="15" customHeight="1">
      <c r="F127" s="18"/>
      <c r="G127" s="18"/>
      <c r="H127" s="18"/>
    </row>
    <row r="128" spans="6:8" s="70" customFormat="1" ht="15" customHeight="1">
      <c r="F128" s="18"/>
      <c r="G128" s="18"/>
      <c r="H128" s="18"/>
    </row>
    <row r="129" spans="6:8" s="70" customFormat="1" ht="15" customHeight="1">
      <c r="F129" s="18"/>
      <c r="G129" s="18"/>
      <c r="H129" s="18"/>
    </row>
    <row r="130" spans="6:8" s="70" customFormat="1" ht="15" customHeight="1">
      <c r="F130" s="18"/>
      <c r="G130" s="18"/>
      <c r="H130" s="18"/>
    </row>
    <row r="131" spans="6:8" s="70" customFormat="1" ht="15" customHeight="1">
      <c r="F131" s="18"/>
      <c r="G131" s="18"/>
      <c r="H131" s="18"/>
    </row>
  </sheetData>
  <sheetProtection/>
  <mergeCells count="2">
    <mergeCell ref="A1:L3"/>
    <mergeCell ref="A4:L4"/>
  </mergeCells>
  <dataValidations count="1">
    <dataValidation type="list" allowBlank="1" showInputMessage="1" showErrorMessage="1" sqref="H17:H21 J11:L16">
      <formula1>$O$4:$O$10</formula1>
    </dataValidation>
  </dataValidation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Y49"/>
  <sheetViews>
    <sheetView zoomScale="75" zoomScaleNormal="75" zoomScalePageLayoutView="0" workbookViewId="0" topLeftCell="A1">
      <selection activeCell="A1" sqref="A1"/>
    </sheetView>
  </sheetViews>
  <sheetFormatPr defaultColWidth="11.421875" defaultRowHeight="13.5"/>
  <cols>
    <col min="1" max="1" width="23.8515625" style="4" customWidth="1"/>
    <col min="2" max="3" width="19.8515625" style="5" customWidth="1"/>
    <col min="4" max="4" width="14.00390625" style="5" customWidth="1"/>
    <col min="5" max="5" width="12.8515625" style="5" customWidth="1"/>
    <col min="6" max="6" width="11.421875" style="5" customWidth="1"/>
    <col min="7" max="7" width="8.00390625" style="5" bestFit="1" customWidth="1"/>
    <col min="8" max="8" width="10.57421875" style="5" hidden="1" customWidth="1"/>
    <col min="9" max="9" width="12.140625" style="5" bestFit="1" customWidth="1"/>
    <col min="10" max="10" width="14.57421875" style="5" customWidth="1"/>
    <col min="11" max="11" width="17.28125" style="5" customWidth="1"/>
    <col min="12" max="12" width="19.8515625" style="5" customWidth="1"/>
    <col min="13" max="13" width="0" style="5" hidden="1" customWidth="1"/>
    <col min="14" max="19" width="11.421875" style="5" customWidth="1"/>
    <col min="20" max="21" width="0" style="5" hidden="1" customWidth="1"/>
    <col min="22" max="16384" width="11.421875" style="5" customWidth="1"/>
  </cols>
  <sheetData>
    <row r="1" ht="13.5" thickBot="1"/>
    <row r="2" spans="1:13" ht="13.5" thickBot="1">
      <c r="A2" s="264" t="s">
        <v>79</v>
      </c>
      <c r="B2" s="265"/>
      <c r="C2" s="265"/>
      <c r="D2" s="265"/>
      <c r="E2" s="265"/>
      <c r="F2" s="265"/>
      <c r="G2" s="265"/>
      <c r="H2" s="265"/>
      <c r="I2" s="265"/>
      <c r="J2" s="265"/>
      <c r="K2" s="265"/>
      <c r="L2" s="266"/>
      <c r="M2" s="6"/>
    </row>
    <row r="3" spans="1:12" s="22" customFormat="1" ht="31.5" customHeight="1">
      <c r="A3" s="277" t="s">
        <v>78</v>
      </c>
      <c r="B3" s="269" t="s">
        <v>28</v>
      </c>
      <c r="C3" s="269" t="s">
        <v>84</v>
      </c>
      <c r="D3" s="269" t="s">
        <v>13</v>
      </c>
      <c r="E3" s="269" t="s">
        <v>50</v>
      </c>
      <c r="F3" s="269" t="s">
        <v>58</v>
      </c>
      <c r="G3" s="269"/>
      <c r="H3" s="269"/>
      <c r="I3" s="269"/>
      <c r="J3" s="269"/>
      <c r="K3" s="269" t="s">
        <v>52</v>
      </c>
      <c r="L3" s="271" t="s">
        <v>77</v>
      </c>
    </row>
    <row r="4" spans="1:13" s="22" customFormat="1" ht="27.75" customHeight="1" thickBot="1">
      <c r="A4" s="278"/>
      <c r="B4" s="270"/>
      <c r="C4" s="270"/>
      <c r="D4" s="270"/>
      <c r="E4" s="270"/>
      <c r="F4" s="42" t="s">
        <v>56</v>
      </c>
      <c r="G4" s="42" t="s">
        <v>57</v>
      </c>
      <c r="H4" s="42"/>
      <c r="I4" s="42" t="s">
        <v>51</v>
      </c>
      <c r="J4" s="43" t="s">
        <v>66</v>
      </c>
      <c r="K4" s="270"/>
      <c r="L4" s="272"/>
      <c r="M4" s="23" t="s">
        <v>15</v>
      </c>
    </row>
    <row r="5" spans="1:21" ht="13.5" customHeight="1">
      <c r="A5" s="267"/>
      <c r="B5" s="273"/>
      <c r="C5" s="37"/>
      <c r="D5" s="20"/>
      <c r="E5" s="20"/>
      <c r="F5" s="20"/>
      <c r="G5" s="20"/>
      <c r="H5" s="20">
        <f aca="true" t="shared" si="0" ref="H5:H19">F5*G5</f>
        <v>0</v>
      </c>
      <c r="I5" s="20" t="e">
        <f aca="true" t="shared" si="1" ref="I5:I19">LOOKUP(H5,$G$44:$G$49,$H$44:$H$49)</f>
        <v>#N/A</v>
      </c>
      <c r="J5" s="19" t="str">
        <f aca="true" t="shared" si="2" ref="J5:J19">IF(H5&lt;3,"3",IF(H5&gt;5,"1",IF(OR(H5=3,H5=4),"2")))</f>
        <v>3</v>
      </c>
      <c r="K5" s="20">
        <f>(E5+J5)</f>
        <v>3</v>
      </c>
      <c r="L5" s="41" t="str">
        <f>IF(K5&lt;=1.5,"IMPLEMENTE",IF(K5&gt;1.5,"REPLANTE CONTROL"))</f>
        <v>REPLANTE CONTROL</v>
      </c>
      <c r="M5" s="8" t="s">
        <v>16</v>
      </c>
      <c r="T5" s="11" t="s">
        <v>29</v>
      </c>
      <c r="U5" s="11" t="s">
        <v>31</v>
      </c>
    </row>
    <row r="6" spans="1:21" ht="13.5" customHeight="1">
      <c r="A6" s="268"/>
      <c r="B6" s="274"/>
      <c r="C6" s="7"/>
      <c r="D6" s="7"/>
      <c r="E6" s="7"/>
      <c r="F6" s="7"/>
      <c r="G6" s="7"/>
      <c r="H6" s="7">
        <f t="shared" si="0"/>
        <v>0</v>
      </c>
      <c r="I6" s="7" t="e">
        <f t="shared" si="1"/>
        <v>#N/A</v>
      </c>
      <c r="J6" s="25" t="str">
        <f t="shared" si="2"/>
        <v>3</v>
      </c>
      <c r="K6" s="7">
        <f aca="true" t="shared" si="3" ref="K6:K19">(E6+J6)</f>
        <v>3</v>
      </c>
      <c r="L6" s="41" t="str">
        <f aca="true" t="shared" si="4" ref="L6:L19">IF(K6&lt;=1.5,"IMPLEMENTE",IF(K6&gt;1.5,"REPLANTE CONTROL"))</f>
        <v>REPLANTE CONTROL</v>
      </c>
      <c r="T6" s="11" t="s">
        <v>30</v>
      </c>
      <c r="U6" s="11" t="s">
        <v>32</v>
      </c>
    </row>
    <row r="7" spans="1:21" ht="13.5" customHeight="1">
      <c r="A7" s="268"/>
      <c r="B7" s="274"/>
      <c r="C7" s="7"/>
      <c r="D7" s="7"/>
      <c r="E7" s="7"/>
      <c r="F7" s="7"/>
      <c r="G7" s="7"/>
      <c r="H7" s="7">
        <f t="shared" si="0"/>
        <v>0</v>
      </c>
      <c r="I7" s="7" t="e">
        <f t="shared" si="1"/>
        <v>#N/A</v>
      </c>
      <c r="J7" s="25" t="str">
        <f t="shared" si="2"/>
        <v>3</v>
      </c>
      <c r="K7" s="7">
        <f t="shared" si="3"/>
        <v>3</v>
      </c>
      <c r="L7" s="41" t="str">
        <f t="shared" si="4"/>
        <v>REPLANTE CONTROL</v>
      </c>
      <c r="M7" s="5" t="s">
        <v>17</v>
      </c>
      <c r="U7" s="11" t="s">
        <v>33</v>
      </c>
    </row>
    <row r="8" spans="1:13" ht="13.5" customHeight="1">
      <c r="A8" s="268"/>
      <c r="B8" s="275"/>
      <c r="C8" s="36"/>
      <c r="D8" s="38"/>
      <c r="E8" s="38"/>
      <c r="F8" s="7"/>
      <c r="G8" s="7"/>
      <c r="H8" s="7">
        <f t="shared" si="0"/>
        <v>0</v>
      </c>
      <c r="I8" s="7" t="e">
        <f t="shared" si="1"/>
        <v>#N/A</v>
      </c>
      <c r="J8" s="25" t="str">
        <f t="shared" si="2"/>
        <v>3</v>
      </c>
      <c r="K8" s="7">
        <f t="shared" si="3"/>
        <v>3</v>
      </c>
      <c r="L8" s="41" t="str">
        <f t="shared" si="4"/>
        <v>REPLANTE CONTROL</v>
      </c>
      <c r="M8" s="5" t="s">
        <v>18</v>
      </c>
    </row>
    <row r="9" spans="1:13" ht="13.5" customHeight="1">
      <c r="A9" s="268"/>
      <c r="B9" s="276"/>
      <c r="C9" s="27"/>
      <c r="D9" s="38"/>
      <c r="E9" s="38"/>
      <c r="F9" s="7"/>
      <c r="G9" s="7"/>
      <c r="H9" s="7">
        <f t="shared" si="0"/>
        <v>0</v>
      </c>
      <c r="I9" s="7" t="e">
        <f t="shared" si="1"/>
        <v>#N/A</v>
      </c>
      <c r="J9" s="25" t="str">
        <f t="shared" si="2"/>
        <v>3</v>
      </c>
      <c r="K9" s="7">
        <f t="shared" si="3"/>
        <v>3</v>
      </c>
      <c r="L9" s="41" t="str">
        <f t="shared" si="4"/>
        <v>REPLANTE CONTROL</v>
      </c>
      <c r="M9" s="5" t="s">
        <v>19</v>
      </c>
    </row>
    <row r="10" spans="1:12" ht="13.5" customHeight="1">
      <c r="A10" s="268"/>
      <c r="B10" s="276"/>
      <c r="C10" s="27"/>
      <c r="D10" s="38"/>
      <c r="E10" s="38"/>
      <c r="F10" s="7"/>
      <c r="G10" s="7"/>
      <c r="H10" s="7">
        <f t="shared" si="0"/>
        <v>0</v>
      </c>
      <c r="I10" s="7" t="e">
        <f t="shared" si="1"/>
        <v>#N/A</v>
      </c>
      <c r="J10" s="25" t="str">
        <f t="shared" si="2"/>
        <v>3</v>
      </c>
      <c r="K10" s="7">
        <f t="shared" si="3"/>
        <v>3</v>
      </c>
      <c r="L10" s="41" t="str">
        <f t="shared" si="4"/>
        <v>REPLANTE CONTROL</v>
      </c>
    </row>
    <row r="11" spans="1:13" ht="13.5" customHeight="1">
      <c r="A11" s="268"/>
      <c r="B11" s="279"/>
      <c r="C11" s="35"/>
      <c r="D11" s="7"/>
      <c r="E11" s="7"/>
      <c r="F11" s="7"/>
      <c r="G11" s="7"/>
      <c r="H11" s="7">
        <f t="shared" si="0"/>
        <v>0</v>
      </c>
      <c r="I11" s="7" t="e">
        <f t="shared" si="1"/>
        <v>#N/A</v>
      </c>
      <c r="J11" s="25" t="str">
        <f t="shared" si="2"/>
        <v>3</v>
      </c>
      <c r="K11" s="7">
        <f t="shared" si="3"/>
        <v>3</v>
      </c>
      <c r="L11" s="41" t="str">
        <f t="shared" si="4"/>
        <v>REPLANTE CONTROL</v>
      </c>
      <c r="M11" s="5" t="s">
        <v>20</v>
      </c>
    </row>
    <row r="12" spans="1:13" ht="13.5" customHeight="1">
      <c r="A12" s="268"/>
      <c r="B12" s="274"/>
      <c r="C12" s="7"/>
      <c r="D12" s="7"/>
      <c r="E12" s="7"/>
      <c r="F12" s="7"/>
      <c r="G12" s="7"/>
      <c r="H12" s="7">
        <f t="shared" si="0"/>
        <v>0</v>
      </c>
      <c r="I12" s="7" t="e">
        <f t="shared" si="1"/>
        <v>#N/A</v>
      </c>
      <c r="J12" s="25" t="str">
        <f t="shared" si="2"/>
        <v>3</v>
      </c>
      <c r="K12" s="7">
        <f t="shared" si="3"/>
        <v>3</v>
      </c>
      <c r="L12" s="41" t="str">
        <f t="shared" si="4"/>
        <v>REPLANTE CONTROL</v>
      </c>
      <c r="M12" s="5" t="s">
        <v>21</v>
      </c>
    </row>
    <row r="13" spans="1:13" ht="13.5" customHeight="1">
      <c r="A13" s="268"/>
      <c r="B13" s="274"/>
      <c r="C13" s="7"/>
      <c r="D13" s="7"/>
      <c r="E13" s="7"/>
      <c r="F13" s="7"/>
      <c r="G13" s="7"/>
      <c r="H13" s="7">
        <f t="shared" si="0"/>
        <v>0</v>
      </c>
      <c r="I13" s="7" t="e">
        <f t="shared" si="1"/>
        <v>#N/A</v>
      </c>
      <c r="J13" s="25" t="str">
        <f t="shared" si="2"/>
        <v>3</v>
      </c>
      <c r="K13" s="7">
        <f t="shared" si="3"/>
        <v>3</v>
      </c>
      <c r="L13" s="41" t="str">
        <f t="shared" si="4"/>
        <v>REPLANTE CONTROL</v>
      </c>
      <c r="M13" s="5" t="s">
        <v>22</v>
      </c>
    </row>
    <row r="14" spans="1:12" ht="13.5" customHeight="1">
      <c r="A14" s="268"/>
      <c r="B14" s="279"/>
      <c r="C14" s="35"/>
      <c r="D14" s="38"/>
      <c r="E14" s="38"/>
      <c r="F14" s="7"/>
      <c r="G14" s="7"/>
      <c r="H14" s="7">
        <f t="shared" si="0"/>
        <v>0</v>
      </c>
      <c r="I14" s="7" t="e">
        <f t="shared" si="1"/>
        <v>#N/A</v>
      </c>
      <c r="J14" s="25" t="str">
        <f t="shared" si="2"/>
        <v>3</v>
      </c>
      <c r="K14" s="7">
        <f t="shared" si="3"/>
        <v>3</v>
      </c>
      <c r="L14" s="41" t="str">
        <f t="shared" si="4"/>
        <v>REPLANTE CONTROL</v>
      </c>
    </row>
    <row r="15" spans="1:12" ht="13.5" customHeight="1">
      <c r="A15" s="268"/>
      <c r="B15" s="274"/>
      <c r="C15" s="7"/>
      <c r="D15" s="38"/>
      <c r="E15" s="38"/>
      <c r="F15" s="7"/>
      <c r="G15" s="7"/>
      <c r="H15" s="7">
        <f t="shared" si="0"/>
        <v>0</v>
      </c>
      <c r="I15" s="7" t="e">
        <f t="shared" si="1"/>
        <v>#N/A</v>
      </c>
      <c r="J15" s="25" t="str">
        <f t="shared" si="2"/>
        <v>3</v>
      </c>
      <c r="K15" s="7">
        <f t="shared" si="3"/>
        <v>3</v>
      </c>
      <c r="L15" s="41" t="str">
        <f t="shared" si="4"/>
        <v>REPLANTE CONTROL</v>
      </c>
    </row>
    <row r="16" spans="1:12" ht="13.5" customHeight="1">
      <c r="A16" s="268"/>
      <c r="B16" s="274"/>
      <c r="C16" s="7"/>
      <c r="D16" s="38"/>
      <c r="E16" s="38"/>
      <c r="F16" s="7"/>
      <c r="G16" s="7"/>
      <c r="H16" s="7">
        <f t="shared" si="0"/>
        <v>0</v>
      </c>
      <c r="I16" s="7" t="e">
        <f t="shared" si="1"/>
        <v>#N/A</v>
      </c>
      <c r="J16" s="25" t="str">
        <f t="shared" si="2"/>
        <v>3</v>
      </c>
      <c r="K16" s="7">
        <f t="shared" si="3"/>
        <v>3</v>
      </c>
      <c r="L16" s="41" t="str">
        <f t="shared" si="4"/>
        <v>REPLANTE CONTROL</v>
      </c>
    </row>
    <row r="17" spans="1:13" ht="13.5" customHeight="1">
      <c r="A17" s="268"/>
      <c r="B17" s="279"/>
      <c r="C17" s="35"/>
      <c r="D17" s="38"/>
      <c r="E17" s="38"/>
      <c r="F17" s="7"/>
      <c r="G17" s="7"/>
      <c r="H17" s="7">
        <f t="shared" si="0"/>
        <v>0</v>
      </c>
      <c r="I17" s="7" t="e">
        <f t="shared" si="1"/>
        <v>#N/A</v>
      </c>
      <c r="J17" s="25" t="str">
        <f t="shared" si="2"/>
        <v>3</v>
      </c>
      <c r="K17" s="7">
        <f t="shared" si="3"/>
        <v>3</v>
      </c>
      <c r="L17" s="41" t="str">
        <f t="shared" si="4"/>
        <v>REPLANTE CONTROL</v>
      </c>
      <c r="M17" s="5" t="s">
        <v>23</v>
      </c>
    </row>
    <row r="18" spans="1:13" ht="13.5" customHeight="1">
      <c r="A18" s="268"/>
      <c r="B18" s="274"/>
      <c r="C18" s="7"/>
      <c r="D18" s="38"/>
      <c r="E18" s="38"/>
      <c r="F18" s="7"/>
      <c r="G18" s="7"/>
      <c r="H18" s="7">
        <f t="shared" si="0"/>
        <v>0</v>
      </c>
      <c r="I18" s="7" t="e">
        <f t="shared" si="1"/>
        <v>#N/A</v>
      </c>
      <c r="J18" s="25" t="str">
        <f t="shared" si="2"/>
        <v>3</v>
      </c>
      <c r="K18" s="7">
        <f t="shared" si="3"/>
        <v>3</v>
      </c>
      <c r="L18" s="41" t="str">
        <f t="shared" si="4"/>
        <v>REPLANTE CONTROL</v>
      </c>
      <c r="M18" s="5" t="s">
        <v>24</v>
      </c>
    </row>
    <row r="19" spans="1:12" ht="14.25" customHeight="1" thickBot="1">
      <c r="A19" s="281"/>
      <c r="B19" s="280"/>
      <c r="C19" s="34"/>
      <c r="D19" s="39"/>
      <c r="E19" s="39"/>
      <c r="F19" s="34"/>
      <c r="G19" s="34"/>
      <c r="H19" s="34">
        <f t="shared" si="0"/>
        <v>0</v>
      </c>
      <c r="I19" s="34" t="e">
        <f t="shared" si="1"/>
        <v>#N/A</v>
      </c>
      <c r="J19" s="40" t="str">
        <f t="shared" si="2"/>
        <v>3</v>
      </c>
      <c r="K19" s="34">
        <f t="shared" si="3"/>
        <v>3</v>
      </c>
      <c r="L19" s="41" t="str">
        <f t="shared" si="4"/>
        <v>REPLANTE CONTROL</v>
      </c>
    </row>
    <row r="20" spans="1:25" ht="12.75">
      <c r="A20" s="9"/>
      <c r="B20" s="10"/>
      <c r="C20" s="10"/>
      <c r="D20" s="10"/>
      <c r="E20" s="10"/>
      <c r="F20" s="10"/>
      <c r="G20" s="10"/>
      <c r="H20" s="10"/>
      <c r="I20" s="10"/>
      <c r="J20" s="10"/>
      <c r="K20" s="10"/>
      <c r="L20" s="10"/>
      <c r="M20" s="10" t="s">
        <v>25</v>
      </c>
      <c r="N20" s="10"/>
      <c r="O20" s="10"/>
      <c r="P20" s="10"/>
      <c r="Q20" s="10"/>
      <c r="R20" s="10"/>
      <c r="S20" s="10"/>
      <c r="T20" s="10"/>
      <c r="U20" s="10"/>
      <c r="V20" s="10"/>
      <c r="W20" s="10"/>
      <c r="X20" s="10"/>
      <c r="Y20" s="10"/>
    </row>
    <row r="21" spans="1:25" ht="12.75">
      <c r="A21" s="9"/>
      <c r="B21" s="10"/>
      <c r="C21" s="10"/>
      <c r="D21" s="10"/>
      <c r="E21" s="10"/>
      <c r="F21" s="10"/>
      <c r="G21" s="10"/>
      <c r="H21" s="10"/>
      <c r="I21" s="10"/>
      <c r="J21" s="10"/>
      <c r="K21" s="10"/>
      <c r="L21" s="10"/>
      <c r="M21" s="10" t="s">
        <v>26</v>
      </c>
      <c r="N21" s="10"/>
      <c r="O21" s="10"/>
      <c r="P21" s="10"/>
      <c r="Q21" s="10"/>
      <c r="R21" s="10"/>
      <c r="S21" s="10"/>
      <c r="T21" s="10"/>
      <c r="U21" s="10"/>
      <c r="V21" s="10"/>
      <c r="W21" s="10"/>
      <c r="X21" s="10"/>
      <c r="Y21" s="10"/>
    </row>
    <row r="22" spans="1:25" ht="12.75">
      <c r="A22" s="9"/>
      <c r="B22" s="10"/>
      <c r="C22" s="10"/>
      <c r="D22" s="10"/>
      <c r="E22" s="10"/>
      <c r="F22" s="10"/>
      <c r="G22" s="10"/>
      <c r="H22" s="10"/>
      <c r="I22" s="10"/>
      <c r="J22" s="10"/>
      <c r="K22" s="10"/>
      <c r="L22" s="10"/>
      <c r="M22" s="10" t="s">
        <v>27</v>
      </c>
      <c r="N22" s="10"/>
      <c r="O22" s="10"/>
      <c r="P22" s="10"/>
      <c r="Q22" s="10"/>
      <c r="R22" s="10"/>
      <c r="S22" s="10"/>
      <c r="T22" s="10"/>
      <c r="U22" s="10"/>
      <c r="V22" s="10"/>
      <c r="W22" s="10"/>
      <c r="X22" s="10"/>
      <c r="Y22" s="10"/>
    </row>
    <row r="23" spans="1:25" ht="12.75">
      <c r="A23" s="9"/>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ht="12.75">
      <c r="A24" s="9"/>
      <c r="B24" s="10"/>
      <c r="C24" s="10"/>
      <c r="D24" s="10"/>
      <c r="E24" s="10"/>
      <c r="F24" s="10"/>
      <c r="G24" s="10"/>
      <c r="H24" s="10"/>
      <c r="I24" s="10"/>
      <c r="J24" s="10"/>
      <c r="K24" s="10"/>
      <c r="L24" s="10"/>
      <c r="M24" s="10"/>
      <c r="N24" s="10"/>
      <c r="O24" s="10"/>
      <c r="P24" s="10"/>
      <c r="Q24" s="10"/>
      <c r="R24" s="10"/>
      <c r="S24" s="10"/>
      <c r="T24" s="10"/>
      <c r="U24" s="10"/>
      <c r="V24" s="10"/>
      <c r="W24" s="10"/>
      <c r="X24" s="10"/>
      <c r="Y24" s="10"/>
    </row>
    <row r="25" spans="1:25" ht="12.75">
      <c r="A25" s="9"/>
      <c r="B25" s="10"/>
      <c r="C25" s="10"/>
      <c r="D25" s="10"/>
      <c r="E25" s="10"/>
      <c r="F25" s="10"/>
      <c r="G25" s="10"/>
      <c r="H25" s="10"/>
      <c r="I25" s="10"/>
      <c r="J25" s="10"/>
      <c r="K25" s="10"/>
      <c r="L25" s="10"/>
      <c r="M25" s="10"/>
      <c r="N25" s="10"/>
      <c r="O25" s="10"/>
      <c r="P25" s="10"/>
      <c r="Q25" s="10"/>
      <c r="R25" s="10"/>
      <c r="S25" s="10"/>
      <c r="T25" s="10"/>
      <c r="U25" s="10"/>
      <c r="V25" s="10"/>
      <c r="W25" s="10"/>
      <c r="X25" s="10"/>
      <c r="Y25" s="10"/>
    </row>
    <row r="26" spans="1:25" ht="12.75">
      <c r="A26" s="9"/>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12.75">
      <c r="A27" s="9"/>
      <c r="B27" s="10"/>
      <c r="C27" s="10"/>
      <c r="D27" s="10"/>
      <c r="E27" s="10"/>
      <c r="F27" s="10"/>
      <c r="G27" s="10"/>
      <c r="H27" s="10"/>
      <c r="I27" s="10"/>
      <c r="J27" s="10"/>
      <c r="K27" s="10"/>
      <c r="L27" s="10"/>
      <c r="M27" s="10"/>
      <c r="N27" s="10"/>
      <c r="O27" s="10"/>
      <c r="P27" s="10"/>
      <c r="Q27" s="10"/>
      <c r="R27" s="10"/>
      <c r="S27" s="10"/>
      <c r="T27" s="10"/>
      <c r="U27" s="10"/>
      <c r="V27" s="10"/>
      <c r="W27" s="10"/>
      <c r="X27" s="10"/>
      <c r="Y27" s="10"/>
    </row>
    <row r="28" spans="1:11" ht="12.75">
      <c r="A28" s="9"/>
      <c r="B28" s="10"/>
      <c r="C28" s="10"/>
      <c r="D28" s="10"/>
      <c r="E28" s="10"/>
      <c r="F28" s="10"/>
      <c r="G28" s="10"/>
      <c r="H28" s="10"/>
      <c r="I28" s="10"/>
      <c r="J28" s="10"/>
      <c r="K28" s="10"/>
    </row>
    <row r="29" spans="1:11" ht="12.75">
      <c r="A29" s="9"/>
      <c r="B29" s="10"/>
      <c r="C29" s="10"/>
      <c r="D29" s="10"/>
      <c r="E29" s="10"/>
      <c r="F29" s="10"/>
      <c r="G29" s="10"/>
      <c r="H29" s="10"/>
      <c r="I29" s="10"/>
      <c r="J29" s="10"/>
      <c r="K29" s="10"/>
    </row>
    <row r="30" spans="1:11" ht="12.75">
      <c r="A30" s="9"/>
      <c r="B30" s="10"/>
      <c r="C30" s="10"/>
      <c r="D30" s="10"/>
      <c r="E30" s="10"/>
      <c r="F30" s="10"/>
      <c r="G30" s="10"/>
      <c r="H30" s="10"/>
      <c r="I30" s="10"/>
      <c r="J30" s="10"/>
      <c r="K30" s="10"/>
    </row>
    <row r="44" spans="4:9" ht="12.75">
      <c r="D44" s="11" t="s">
        <v>62</v>
      </c>
      <c r="G44" s="5">
        <v>1</v>
      </c>
      <c r="H44" s="11" t="s">
        <v>67</v>
      </c>
      <c r="I44" s="24">
        <v>3</v>
      </c>
    </row>
    <row r="45" spans="1:9" ht="12.75">
      <c r="A45" s="26" t="s">
        <v>29</v>
      </c>
      <c r="B45" s="21" t="s">
        <v>54</v>
      </c>
      <c r="C45" s="21"/>
      <c r="D45" s="11" t="s">
        <v>59</v>
      </c>
      <c r="E45" s="11">
        <v>3</v>
      </c>
      <c r="G45" s="5">
        <v>2</v>
      </c>
      <c r="H45" s="11" t="s">
        <v>65</v>
      </c>
      <c r="I45" s="24">
        <v>3</v>
      </c>
    </row>
    <row r="46" spans="1:9" ht="25.5">
      <c r="A46" s="26" t="s">
        <v>30</v>
      </c>
      <c r="B46" s="21" t="s">
        <v>53</v>
      </c>
      <c r="C46" s="21"/>
      <c r="D46" s="11" t="s">
        <v>60</v>
      </c>
      <c r="E46" s="11">
        <v>2</v>
      </c>
      <c r="G46" s="5">
        <v>3</v>
      </c>
      <c r="H46" s="11" t="s">
        <v>63</v>
      </c>
      <c r="I46" s="24">
        <v>2</v>
      </c>
    </row>
    <row r="47" spans="2:9" ht="25.5">
      <c r="B47" s="21" t="s">
        <v>55</v>
      </c>
      <c r="C47" s="21"/>
      <c r="D47" s="11" t="s">
        <v>61</v>
      </c>
      <c r="E47" s="11">
        <v>1</v>
      </c>
      <c r="G47" s="5">
        <v>4</v>
      </c>
      <c r="H47" s="11" t="s">
        <v>63</v>
      </c>
      <c r="I47" s="24">
        <v>2</v>
      </c>
    </row>
    <row r="48" spans="5:9" ht="12.75">
      <c r="E48" s="11"/>
      <c r="G48" s="5">
        <v>6</v>
      </c>
      <c r="H48" s="11" t="s">
        <v>64</v>
      </c>
      <c r="I48" s="24">
        <v>1</v>
      </c>
    </row>
    <row r="49" spans="7:9" ht="12.75">
      <c r="G49" s="5">
        <v>9</v>
      </c>
      <c r="H49" s="11" t="s">
        <v>68</v>
      </c>
      <c r="I49" s="24">
        <v>1</v>
      </c>
    </row>
  </sheetData>
  <sheetProtection/>
  <mergeCells count="19">
    <mergeCell ref="D3:D4"/>
    <mergeCell ref="B3:B4"/>
    <mergeCell ref="C3:C4"/>
    <mergeCell ref="B17:B19"/>
    <mergeCell ref="A11:A13"/>
    <mergeCell ref="A17:A19"/>
    <mergeCell ref="A14:A16"/>
    <mergeCell ref="B14:B16"/>
    <mergeCell ref="B11:B13"/>
    <mergeCell ref="A2:L2"/>
    <mergeCell ref="A5:A7"/>
    <mergeCell ref="K3:K4"/>
    <mergeCell ref="L3:L4"/>
    <mergeCell ref="A8:A10"/>
    <mergeCell ref="B5:B7"/>
    <mergeCell ref="B8:B10"/>
    <mergeCell ref="F3:J3"/>
    <mergeCell ref="E3:E4"/>
    <mergeCell ref="A3:A4"/>
  </mergeCells>
  <dataValidations count="6">
    <dataValidation type="list" allowBlank="1" showInputMessage="1" showErrorMessage="1" sqref="E20:K30">
      <formula1>$M$20:$M$22</formula1>
    </dataValidation>
    <dataValidation type="list" allowBlank="1" showInputMessage="1" showErrorMessage="1" promptTitle="BENEFICIO" prompt="ALTO    = 3&#10;MEDIO  = 2&#10;BAJO    = 1" sqref="F5:F19">
      <formula1>#REF!</formula1>
    </dataValidation>
    <dataValidation type="list" allowBlank="1" showInputMessage="1" showErrorMessage="1" promptTitle="COSTO" prompt="ALTO    = 1&#10;MEDIO  = 2&#10;BAJO    = 3" sqref="G5:G19">
      <formula1>$E$45:$E$47</formula1>
    </dataValidation>
    <dataValidation type="list" allowBlank="1" showInputMessage="1" showErrorMessage="1" promptTitle="EFICACIA" prompt="Control no efectivo                           3&#10;Control efectivo, no documentado   2&#10;Control efectivo documenta             1" sqref="E6:E19">
      <formula1>#REF!</formula1>
    </dataValidation>
    <dataValidation type="list" allowBlank="1" showInputMessage="1" showErrorMessage="1" promptTitle="EFICACIA" prompt="Control no efectivo 3&#10;Control efectivo, no documentado    2&#10;Control efectivo documentado          1" sqref="E5">
      <formula1>#REF!</formula1>
    </dataValidation>
    <dataValidation type="list" allowBlank="1" showInputMessage="1" showErrorMessage="1" sqref="D5:D30 D3">
      <formula1>$M$7:$M$9</formula1>
    </dataValidation>
  </dataValidations>
  <printOptions/>
  <pageMargins left="0.65" right="0.44" top="0.61" bottom="0.62" header="0" footer="0"/>
  <pageSetup horizontalDpi="200" verticalDpi="2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INALCEC</dc:creator>
  <cp:keywords/>
  <dc:description/>
  <cp:lastModifiedBy>IUCMC</cp:lastModifiedBy>
  <cp:lastPrinted>2012-07-24T15:41:14Z</cp:lastPrinted>
  <dcterms:created xsi:type="dcterms:W3CDTF">2007-01-17T17:11:12Z</dcterms:created>
  <dcterms:modified xsi:type="dcterms:W3CDTF">2018-12-28T14:59:19Z</dcterms:modified>
  <cp:category/>
  <cp:version/>
  <cp:contentType/>
  <cp:contentStatus/>
</cp:coreProperties>
</file>